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3127"/>
  <workbookPr dateCompatibility="0" codeName="ThisWorkbook"/>
  <mc:AlternateContent xmlns:mc="http://schemas.openxmlformats.org/markup-compatibility/2006">
    <mc:Choice Requires="x15">
      <x15ac:absPath xmlns:x15ac="http://schemas.microsoft.com/office/spreadsheetml/2010/11/ac" url="C:\Users\Nele\Downloads\"/>
    </mc:Choice>
  </mc:AlternateContent>
  <xr:revisionPtr revIDLastSave="0" documentId="13_ncr:9_{F9986167-D354-4453-AB79-F48E0372DAA9}" xr6:coauthVersionLast="45" xr6:coauthVersionMax="45" xr10:uidLastSave="{00000000-0000-0000-0000-000000000000}"/>
  <workbookProtection workbookAlgorithmName="SHA-512" workbookHashValue="cQJK7qX7EIMJnEtGc31uVPqdyPboNOUAk6EyzKxYWVKGuzX6i+izhBarFTTqRiW+tetaBLQXaPyoVwEmToVNBA==" workbookSaltValue="XaEWqWzvLR4rv8OuZ+IGvQ==" workbookSpinCount="100000" lockStructure="1"/>
  <bookViews>
    <workbookView xWindow="-120" yWindow="-120" windowWidth="29040" windowHeight="15990" xr2:uid="{00000000-000D-0000-FFFF-FFFF00000000}"/>
  </bookViews>
  <sheets>
    <sheet name="Tool NL - FR" sheetId="5" r:id="rId1"/>
    <sheet name="Tekst NL" sheetId="1" state="hidden" r:id="rId2"/>
    <sheet name="Tekst FR" sheetId="2" state="hidden" r:id="rId3"/>
    <sheet name="Referenties - Références" sheetId="3" r:id="rId4"/>
    <sheet name="Installatie - Installation" sheetId="4" r:id="rId5"/>
  </sheets>
  <definedNames>
    <definedName name="_xlnm.Print_Area" localSheetId="4">'Installatie - Installation'!$A$1:$E$56</definedName>
    <definedName name="_xlnm.Print_Area" localSheetId="3">'Referenties - Références'!$A$1:$E$41</definedName>
    <definedName name="_xlnm.Print_Area" localSheetId="2">'Tekst FR'!$A$1:$M$125</definedName>
    <definedName name="_xlnm.Print_Area" localSheetId="1">'Tekst NL'!$A$1:$M$121</definedName>
    <definedName name="_xlnm.Print_Area" localSheetId="0">'Tool NL - FR'!$A$1:$M$122</definedName>
    <definedName name="Z_A00BB44E_EB1F_4F82_9568_47E59A3E29EF_.wvu.Cols" localSheetId="2" hidden="1">'Tekst FR'!$F:$G,'Tekst FR'!$J:$AW</definedName>
    <definedName name="Z_A00BB44E_EB1F_4F82_9568_47E59A3E29EF_.wvu.Cols" localSheetId="1" hidden="1">'Tekst NL'!$F:$G,'Tekst NL'!$J:$M</definedName>
    <definedName name="Z_A00BB44E_EB1F_4F82_9568_47E59A3E29EF_.wvu.Cols" localSheetId="0" hidden="1">'Tool NL - FR'!$F:$G,'Tool NL - FR'!$J:$AW</definedName>
    <definedName name="Z_A00BB44E_EB1F_4F82_9568_47E59A3E29EF_.wvu.Rows" localSheetId="2" hidden="1">'Tekst FR'!$45:$51</definedName>
    <definedName name="Z_A00BB44E_EB1F_4F82_9568_47E59A3E29EF_.wvu.Rows" localSheetId="1" hidden="1">'Tekst NL'!$45:$51</definedName>
    <definedName name="Z_A00BB44E_EB1F_4F82_9568_47E59A3E29EF_.wvu.Rows" localSheetId="0" hidden="1">'Tool NL - FR'!$45:$51</definedName>
  </definedNames>
  <calcPr calcId="191029"/>
  <customWorkbookViews>
    <customWorkbookView name="Sam De Schepper - Personal View" guid="{A00BB44E-EB1F-4F82-9568-47E59A3E29EF}" mergeInterval="0" personalView="1" maximized="1" xWindow="-8" yWindow="-8" windowWidth="1616" windowHeight="876" activeSheetId="1"/>
  </customWorkbookViews>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purl.oclc.org/ooxml/spreadsheetml/main">
  <c r="H74" i="5" l="1"/>
  <c r="H113" i="5" l="1"/>
  <c r="H112" i="5"/>
  <c r="B121" i="5"/>
  <c r="C75" i="5"/>
  <c r="C74" i="5"/>
  <c r="F2" i="5" l="1"/>
  <c r="H117" i="5"/>
  <c r="H116" i="5"/>
  <c r="H115" i="5"/>
  <c r="E11" i="5"/>
  <c r="C94" i="5"/>
  <c r="E44" i="1"/>
  <c r="E44" i="5" s="1"/>
  <c r="H107" i="5"/>
  <c r="B52" i="5"/>
  <c r="C93" i="5"/>
  <c r="C119" i="5"/>
  <c r="C113" i="5"/>
  <c r="C112" i="5"/>
  <c r="C110" i="5"/>
  <c r="C109" i="5"/>
  <c r="C107" i="5"/>
  <c r="C106" i="5"/>
  <c r="F105" i="5"/>
  <c r="E105" i="5"/>
  <c r="D105" i="5"/>
  <c r="C105" i="5"/>
  <c r="B105" i="5"/>
  <c r="F104" i="5"/>
  <c r="E104" i="5"/>
  <c r="D104" i="5"/>
  <c r="C104" i="5"/>
  <c r="B104" i="5"/>
  <c r="F103" i="5"/>
  <c r="E103" i="5"/>
  <c r="D103" i="5"/>
  <c r="C103" i="5"/>
  <c r="B103" i="5"/>
  <c r="H101" i="5"/>
  <c r="H100" i="5"/>
  <c r="C101" i="5"/>
  <c r="C100" i="5"/>
  <c r="H96" i="5"/>
  <c r="H95" i="5"/>
  <c r="C97" i="5"/>
  <c r="C96" i="5"/>
  <c r="C95" i="5"/>
  <c r="C91" i="5"/>
  <c r="C90" i="5"/>
  <c r="C89" i="5"/>
  <c r="C88" i="5"/>
  <c r="C87" i="5"/>
  <c r="C86" i="5"/>
  <c r="C85" i="5"/>
  <c r="C84" i="5"/>
  <c r="C83" i="5"/>
  <c r="C82" i="5"/>
  <c r="C81" i="5"/>
  <c r="C80" i="5"/>
  <c r="C79" i="5"/>
  <c r="C78" i="5"/>
  <c r="C73" i="5"/>
  <c r="C72" i="5"/>
  <c r="C71" i="5"/>
  <c r="C70" i="5"/>
  <c r="C69" i="5"/>
  <c r="C68" i="5"/>
  <c r="C67" i="5"/>
  <c r="C66" i="5"/>
  <c r="C65" i="5"/>
  <c r="C99" i="5"/>
  <c r="C77" i="5"/>
  <c r="F63" i="5"/>
  <c r="E63" i="5"/>
  <c r="D63" i="5"/>
  <c r="C64" i="5"/>
  <c r="B61" i="5"/>
  <c r="I20" i="5"/>
  <c r="O20" i="5" s="1"/>
  <c r="B59" i="5"/>
  <c r="B58" i="5"/>
  <c r="B57" i="5"/>
  <c r="B56" i="5"/>
  <c r="D44" i="5"/>
  <c r="C41" i="5"/>
  <c r="C26" i="5"/>
  <c r="C25" i="5"/>
  <c r="C24" i="5"/>
  <c r="C23" i="5"/>
  <c r="C22" i="5"/>
  <c r="C21" i="5"/>
  <c r="C20" i="5"/>
  <c r="I18" i="5"/>
  <c r="C18" i="5"/>
  <c r="B18" i="5"/>
  <c r="C17" i="5"/>
  <c r="H13" i="5"/>
  <c r="G13" i="5"/>
  <c r="F13" i="5"/>
  <c r="E13" i="5"/>
  <c r="H12" i="5"/>
  <c r="G12" i="5"/>
  <c r="F12" i="5"/>
  <c r="E12" i="5"/>
  <c r="H11" i="5"/>
  <c r="G11" i="5"/>
  <c r="F11" i="5"/>
  <c r="C11" i="5"/>
  <c r="I2" i="5"/>
  <c r="E2" i="5"/>
  <c r="F117" i="5"/>
  <c r="F116" i="5"/>
  <c r="F115" i="5"/>
  <c r="F113" i="5"/>
  <c r="F112" i="5"/>
  <c r="F110" i="5"/>
  <c r="F109" i="5"/>
  <c r="F107" i="5"/>
  <c r="D97" i="5"/>
  <c r="F97" i="5" s="1"/>
  <c r="D96" i="5"/>
  <c r="F96" i="5" s="1"/>
  <c r="D95" i="5"/>
  <c r="F95" i="5" s="1"/>
  <c r="D80" i="5"/>
  <c r="F80" i="5" s="1"/>
  <c r="AR59" i="5"/>
  <c r="AR58" i="5"/>
  <c r="AR57" i="5"/>
  <c r="B41" i="5"/>
  <c r="I40" i="5"/>
  <c r="AP39" i="5"/>
  <c r="AF39" i="5"/>
  <c r="AE39" i="5" s="1"/>
  <c r="AJ38" i="5"/>
  <c r="AQ38" i="5" s="1"/>
  <c r="AF38" i="5"/>
  <c r="AE38" i="5" s="1"/>
  <c r="AJ37" i="5"/>
  <c r="AS43" i="5" s="1"/>
  <c r="AF37" i="5"/>
  <c r="AE37" i="5" s="1"/>
  <c r="AJ36" i="5"/>
  <c r="AM36" i="5" s="1"/>
  <c r="AF36" i="5"/>
  <c r="AE36" i="5" s="1"/>
  <c r="AF35" i="5"/>
  <c r="AE35" i="5" s="1"/>
  <c r="AF34" i="5"/>
  <c r="AE34" i="5"/>
  <c r="AF33" i="5"/>
  <c r="AE33" i="5"/>
  <c r="AF32" i="5"/>
  <c r="AE32" i="5" s="1"/>
  <c r="AF31" i="5"/>
  <c r="AE31" i="5" s="1"/>
  <c r="AF30" i="5"/>
  <c r="AE30" i="5" s="1"/>
  <c r="AF29" i="5"/>
  <c r="AE29" i="5" s="1"/>
  <c r="B28" i="5"/>
  <c r="AF28" i="5" s="1"/>
  <c r="AE28" i="5" s="1"/>
  <c r="AF27" i="5"/>
  <c r="AE27" i="5" s="1"/>
  <c r="AJ26" i="5"/>
  <c r="AQ40" i="5" s="1"/>
  <c r="AF26" i="5"/>
  <c r="AE26" i="5" s="1"/>
  <c r="I26" i="5"/>
  <c r="O26" i="5" s="1"/>
  <c r="AF25" i="5"/>
  <c r="AE25" i="5" s="1"/>
  <c r="I25" i="5"/>
  <c r="O25" i="5" s="1"/>
  <c r="AJ24" i="5"/>
  <c r="AN40" i="5" s="1"/>
  <c r="AS41" i="5" s="1"/>
  <c r="AF24" i="5"/>
  <c r="AE24" i="5" s="1"/>
  <c r="I24" i="5"/>
  <c r="O24" i="5" s="1"/>
  <c r="AJ23" i="5"/>
  <c r="AP40" i="5" s="1"/>
  <c r="AF23" i="5"/>
  <c r="AE23" i="5" s="1"/>
  <c r="I23" i="5"/>
  <c r="O23" i="5" s="1"/>
  <c r="AJ22" i="5"/>
  <c r="AM40" i="5" s="1"/>
  <c r="AF22" i="5"/>
  <c r="AE22" i="5" s="1"/>
  <c r="I22" i="5"/>
  <c r="O22" i="5" s="1"/>
  <c r="AJ21" i="5"/>
  <c r="AO40" i="5" s="1"/>
  <c r="AF21" i="5"/>
  <c r="AE21" i="5" s="1"/>
  <c r="I21" i="5"/>
  <c r="O21" i="5" s="1"/>
  <c r="AL20" i="5"/>
  <c r="AF20" i="5"/>
  <c r="AE20" i="5" s="1"/>
  <c r="B41" i="2"/>
  <c r="B41" i="1"/>
  <c r="E44" i="2"/>
  <c r="AR59" i="2"/>
  <c r="AR58" i="2"/>
  <c r="AR57" i="2"/>
  <c r="I40" i="2"/>
  <c r="AP39" i="2"/>
  <c r="AF39" i="2"/>
  <c r="AE39" i="2" s="1"/>
  <c r="AJ38" i="2"/>
  <c r="AO38" i="2" s="1"/>
  <c r="AF38" i="2"/>
  <c r="AE38" i="2" s="1"/>
  <c r="AJ37" i="2"/>
  <c r="AS43" i="2"/>
  <c r="AF37" i="2"/>
  <c r="AE37" i="2" s="1"/>
  <c r="AJ36" i="2"/>
  <c r="AM46" i="2" s="1"/>
  <c r="AF36" i="2"/>
  <c r="AE36" i="2" s="1"/>
  <c r="AF35" i="2"/>
  <c r="AE35" i="2" s="1"/>
  <c r="AF34" i="2"/>
  <c r="AE34" i="2" s="1"/>
  <c r="AF33" i="2"/>
  <c r="AE33" i="2"/>
  <c r="AF32" i="2"/>
  <c r="AE32" i="2" s="1"/>
  <c r="AF31" i="2"/>
  <c r="AE31" i="2"/>
  <c r="AF30" i="2"/>
  <c r="AE30" i="2"/>
  <c r="AF29" i="2"/>
  <c r="AE29" i="2"/>
  <c r="B28" i="2"/>
  <c r="AF27" i="2"/>
  <c r="AE27" i="2" s="1"/>
  <c r="AJ26" i="2"/>
  <c r="AQ40" i="2"/>
  <c r="AF26" i="2"/>
  <c r="AE26" i="2" s="1"/>
  <c r="I26" i="2"/>
  <c r="O26" i="2" s="1"/>
  <c r="AF25" i="2"/>
  <c r="AE25" i="2"/>
  <c r="I25" i="2"/>
  <c r="O25" i="2" s="1"/>
  <c r="AJ24" i="2"/>
  <c r="AN40" i="2" s="1"/>
  <c r="AF24" i="2"/>
  <c r="AE24" i="2" s="1"/>
  <c r="I24" i="2"/>
  <c r="O24" i="2" s="1"/>
  <c r="AJ23" i="2"/>
  <c r="AP40" i="2" s="1"/>
  <c r="AP41" i="2" s="1"/>
  <c r="AF23" i="2"/>
  <c r="AE23" i="2" s="1"/>
  <c r="I23" i="2"/>
  <c r="O23" i="2"/>
  <c r="AJ22" i="2"/>
  <c r="AJ56" i="2" s="1"/>
  <c r="AM56" i="2" s="1"/>
  <c r="AF22" i="2"/>
  <c r="AE22" i="2" s="1"/>
  <c r="I22" i="2"/>
  <c r="O22" i="2" s="1"/>
  <c r="AJ21" i="2"/>
  <c r="AO40" i="2" s="1"/>
  <c r="AF21" i="2"/>
  <c r="AE21" i="2" s="1"/>
  <c r="I21" i="2"/>
  <c r="O21" i="2"/>
  <c r="AL20" i="2"/>
  <c r="AF20" i="2"/>
  <c r="AE20" i="2"/>
  <c r="I20" i="2"/>
  <c r="O20" i="2"/>
  <c r="H110" i="5"/>
  <c r="I26" i="1"/>
  <c r="H109" i="5"/>
  <c r="AO37" i="2"/>
  <c r="AN37" i="2"/>
  <c r="AK31" i="2"/>
  <c r="AF28" i="2"/>
  <c r="AE28" i="2"/>
  <c r="AM37" i="2"/>
  <c r="B28" i="1"/>
  <c r="I21" i="1"/>
  <c r="I22" i="1"/>
  <c r="I23" i="1"/>
  <c r="I24" i="1"/>
  <c r="I25" i="1"/>
  <c r="I20" i="1"/>
  <c r="I41" i="1"/>
  <c r="I40" i="1"/>
  <c r="AM44" i="2" l="1"/>
  <c r="AM36" i="2"/>
  <c r="AJ54" i="2"/>
  <c r="AM54" i="2" s="1"/>
  <c r="AQ38" i="2"/>
  <c r="AK38" i="2"/>
  <c r="AM45" i="2" s="1"/>
  <c r="AN45" i="2" s="1"/>
  <c r="AP41" i="5"/>
  <c r="AP42" i="5" s="1"/>
  <c r="AP43" i="5" s="1"/>
  <c r="D67" i="5" s="1"/>
  <c r="F67" i="5" s="1"/>
  <c r="AN38" i="2"/>
  <c r="I41" i="2"/>
  <c r="AM38" i="5"/>
  <c r="AM47" i="2"/>
  <c r="AP47" i="2" s="1"/>
  <c r="AS41" i="2"/>
  <c r="AP42" i="2"/>
  <c r="AP43" i="2" s="1"/>
  <c r="AJ55" i="2"/>
  <c r="AM55" i="2" s="1"/>
  <c r="AM58" i="2" s="1"/>
  <c r="AM59" i="2" s="1"/>
  <c r="AM60" i="2" s="1"/>
  <c r="AK32" i="2"/>
  <c r="AO36" i="2"/>
  <c r="AO39" i="2" s="1"/>
  <c r="AO41" i="2" s="1"/>
  <c r="AO42" i="2" s="1"/>
  <c r="AM40" i="2"/>
  <c r="AQ37" i="2"/>
  <c r="AQ39" i="2" s="1"/>
  <c r="AQ41" i="2" s="1"/>
  <c r="AQ42" i="2" s="1"/>
  <c r="AN36" i="2"/>
  <c r="AM38" i="2"/>
  <c r="D75" i="5"/>
  <c r="F75" i="5" s="1"/>
  <c r="D74" i="5"/>
  <c r="F74" i="5" s="1"/>
  <c r="B42" i="5"/>
  <c r="AN36" i="5"/>
  <c r="AO36" i="5"/>
  <c r="D65" i="5"/>
  <c r="F65" i="5" s="1"/>
  <c r="AM37" i="5"/>
  <c r="D81" i="5"/>
  <c r="F81" i="5" s="1"/>
  <c r="AK31" i="5"/>
  <c r="D89" i="5" s="1"/>
  <c r="F89" i="5" s="1"/>
  <c r="AJ54" i="5"/>
  <c r="D100" i="5"/>
  <c r="F100" i="5" s="1"/>
  <c r="AK38" i="5"/>
  <c r="AM45" i="5" s="1"/>
  <c r="AO37" i="5"/>
  <c r="AO38" i="5"/>
  <c r="AN37" i="5"/>
  <c r="AQ37" i="5"/>
  <c r="AQ39" i="5" s="1"/>
  <c r="AQ41" i="5" s="1"/>
  <c r="AQ42" i="5" s="1"/>
  <c r="D71" i="5" s="1"/>
  <c r="F71" i="5" s="1"/>
  <c r="AN38" i="5"/>
  <c r="AK32" i="5"/>
  <c r="D90" i="5" s="1"/>
  <c r="F90" i="5" s="1"/>
  <c r="D101" i="5"/>
  <c r="F101" i="5" s="1"/>
  <c r="AJ55" i="5"/>
  <c r="AR40" i="5"/>
  <c r="AJ56" i="5"/>
  <c r="AM56" i="5" s="1"/>
  <c r="I41" i="5"/>
  <c r="I42" i="5" s="1"/>
  <c r="AM39" i="2" l="1"/>
  <c r="AN39" i="2"/>
  <c r="AN41" i="2" s="1"/>
  <c r="AN42" i="2" s="1"/>
  <c r="AM44" i="5"/>
  <c r="AN45" i="5" s="1"/>
  <c r="AM46" i="5"/>
  <c r="AM39" i="5"/>
  <c r="AM41" i="5" s="1"/>
  <c r="AM42" i="5" s="1"/>
  <c r="D70" i="5" s="1"/>
  <c r="F70" i="5" s="1"/>
  <c r="AR40" i="2"/>
  <c r="AM41" i="2"/>
  <c r="AM42" i="2" s="1"/>
  <c r="D66" i="5"/>
  <c r="F66" i="5" s="1"/>
  <c r="AM47" i="5"/>
  <c r="AN39" i="5"/>
  <c r="AN41" i="5" s="1"/>
  <c r="AN42" i="5" s="1"/>
  <c r="D68" i="5" s="1"/>
  <c r="F68" i="5" s="1"/>
  <c r="AM54" i="5"/>
  <c r="D86" i="5"/>
  <c r="AO39" i="5"/>
  <c r="AO41" i="5" s="1"/>
  <c r="AO42" i="5" s="1"/>
  <c r="D69" i="5" s="1"/>
  <c r="F69" i="5" s="1"/>
  <c r="AM55" i="5"/>
  <c r="D85" i="5"/>
  <c r="D78" i="5" s="1"/>
  <c r="F78" i="5" s="1"/>
  <c r="D73" i="5" l="1"/>
  <c r="F73" i="5" s="1"/>
  <c r="D72" i="5"/>
  <c r="F72" i="5" s="1"/>
  <c r="D91" i="5"/>
  <c r="F91" i="5" s="1"/>
  <c r="AP47" i="5"/>
  <c r="D84" i="5"/>
  <c r="F84" i="5" s="1"/>
  <c r="F86" i="5"/>
  <c r="D79" i="5"/>
  <c r="AM58" i="5"/>
  <c r="AM59" i="5" s="1"/>
  <c r="AM60" i="5" s="1"/>
  <c r="D87" i="5" s="1"/>
  <c r="F87" i="5" s="1"/>
  <c r="F85" i="5"/>
  <c r="D83" i="5"/>
  <c r="F83" i="5" s="1"/>
  <c r="D82" i="5" l="1"/>
  <c r="F82" i="5" s="1"/>
  <c r="F79" i="5"/>
  <c r="D88" i="5"/>
  <c r="F88" i="5" s="1"/>
  <c r="F119" i="5" l="1"/>
</calcChain>
</file>

<file path=xl/sharedStrings.xml><?xml version="1.0" encoding="utf-8"?>
<sst xmlns="http://purl.oclc.org/ooxml/spreadsheetml/main" count="453" uniqueCount="258">
  <si>
    <t>LEIDINGEN</t>
  </si>
  <si>
    <t>ROOSTERS</t>
  </si>
  <si>
    <t>G0013117</t>
  </si>
  <si>
    <t>Aantal</t>
  </si>
  <si>
    <t>G0013111</t>
  </si>
  <si>
    <t>G0013122</t>
  </si>
  <si>
    <t>G0013110</t>
  </si>
  <si>
    <t>Afvoer</t>
  </si>
  <si>
    <t>TOTAAL</t>
  </si>
  <si>
    <t>m³/h</t>
  </si>
  <si>
    <t>(x/o)</t>
  </si>
  <si>
    <t>Koppelstuk met rubbers, plat ovaal</t>
  </si>
  <si>
    <t>DOORVOEREN</t>
  </si>
  <si>
    <t>Dakdoorvoer plat dak</t>
  </si>
  <si>
    <t>toilet</t>
  </si>
  <si>
    <t>UNIT</t>
  </si>
  <si>
    <t>accoudec diam 82</t>
  </si>
  <si>
    <t>accoudec diam127</t>
  </si>
  <si>
    <t>diam 80</t>
  </si>
  <si>
    <t>diam 125</t>
  </si>
  <si>
    <t>Kit Healthbox 3.0</t>
  </si>
  <si>
    <t>Kit Healthbox 3.0 Smartzone</t>
  </si>
  <si>
    <t>Regelmodule badkamer met toilet</t>
  </si>
  <si>
    <t>Regelmodule toilet</t>
  </si>
  <si>
    <t>Regelmodule keuken</t>
  </si>
  <si>
    <t>Print voor klepcollector</t>
  </si>
  <si>
    <t>G0013116</t>
  </si>
  <si>
    <t>G0013118</t>
  </si>
  <si>
    <t>G0013121</t>
  </si>
  <si>
    <t>XD25-50 puro</t>
  </si>
  <si>
    <t>XD75 puro</t>
  </si>
  <si>
    <t>aantal ventielen</t>
  </si>
  <si>
    <t>Zet een "x" bij de keuze van de unit</t>
  </si>
  <si>
    <t xml:space="preserve">1. Aanduiding type ruimte met "x" </t>
  </si>
  <si>
    <t>G0013147</t>
  </si>
  <si>
    <t>G0013146</t>
  </si>
  <si>
    <t>G0013131</t>
  </si>
  <si>
    <t>G0013130</t>
  </si>
  <si>
    <t>G0013137</t>
  </si>
  <si>
    <t>Healthbox 3.0 (RF 0,9)</t>
  </si>
  <si>
    <t>Keuken</t>
  </si>
  <si>
    <t>Toilet</t>
  </si>
  <si>
    <t>Slaapkamer(s) met "x" aanvinken als RF = 0,61</t>
  </si>
  <si>
    <t>Slaapkamer(s) met "x" aanvinken als RF = 0,50</t>
  </si>
  <si>
    <t>Alle droge ruimtes met "x" aanvinken als RF = 0,43</t>
  </si>
  <si>
    <t>Enkel natte ruimtes met "x" aanvinken als RF = 0,90</t>
  </si>
  <si>
    <t>Regelmodule slaapkamer</t>
  </si>
  <si>
    <t>T-stuk voor klepcollector</t>
  </si>
  <si>
    <t>Metalen overzetbeugel</t>
  </si>
  <si>
    <t xml:space="preserve">Muurrooster </t>
  </si>
  <si>
    <t>dakdoorvoer hellend dak</t>
  </si>
  <si>
    <t>Ingave velden</t>
  </si>
  <si>
    <t>Materiaallijst</t>
  </si>
  <si>
    <t>toiletten</t>
  </si>
  <si>
    <t>keuken</t>
  </si>
  <si>
    <t>slaapkamers</t>
  </si>
  <si>
    <t>wasplaats / BK z toilet</t>
  </si>
  <si>
    <t>Badkamer met toilet</t>
  </si>
  <si>
    <t>toilet diam 80 , alle andere ruimtes diam 125</t>
  </si>
  <si>
    <t>Tellers</t>
  </si>
  <si>
    <t>teller ruimtes</t>
  </si>
  <si>
    <t>Regels</t>
  </si>
  <si>
    <t>Kitsamenstelling</t>
  </si>
  <si>
    <t>0,43/0,5</t>
  </si>
  <si>
    <t>bk met toilet</t>
  </si>
  <si>
    <t>bkzt/wasplaats</t>
  </si>
  <si>
    <t>slk</t>
  </si>
  <si>
    <t>extra kleppen</t>
  </si>
  <si>
    <t>NODIG</t>
  </si>
  <si>
    <t>SUBTOTAAL</t>
  </si>
  <si>
    <t>TUSSENTELLER KIT</t>
  </si>
  <si>
    <t>EXTRA BUITEN KIT</t>
  </si>
  <si>
    <t>Correctiefactoren</t>
  </si>
  <si>
    <t xml:space="preserve">dubbel 125 </t>
  </si>
  <si>
    <t>aantal m kanaal</t>
  </si>
  <si>
    <t>rollen easyflex</t>
  </si>
  <si>
    <t>m easyflex</t>
  </si>
  <si>
    <t>Dakdoorvoer XL platte daken 160</t>
  </si>
  <si>
    <t>Wasplaats</t>
  </si>
  <si>
    <t>Badkamer zonder toilet</t>
  </si>
  <si>
    <t>Slaapkamer</t>
  </si>
  <si>
    <t>G0013120</t>
  </si>
  <si>
    <t>Dakdoorvoer hellend dak</t>
  </si>
  <si>
    <t>Keuze doorvoer</t>
  </si>
  <si>
    <t>Totaal</t>
  </si>
  <si>
    <t>Andere droge ruimtes (bv. bureau)</t>
  </si>
  <si>
    <t>VENTILATIEUNIT</t>
  </si>
  <si>
    <t>Y-stuk plat ovaal (RF 0,61)</t>
  </si>
  <si>
    <t>Healthbox 3.0 Smartzone (RF 0,61)</t>
  </si>
  <si>
    <t>ROOSTERBASISSEN</t>
  </si>
  <si>
    <t>EXTRA ROOSTERBASIS 0,9</t>
  </si>
  <si>
    <t>EXTRA ROOSTERBASIS 0,61/0,5/0,43</t>
  </si>
  <si>
    <t>ø125</t>
  </si>
  <si>
    <t>ø80</t>
  </si>
  <si>
    <t>Regelmodule wasplaats/badkamer zonder toilet</t>
  </si>
  <si>
    <t>Ventielaansluiting ø125</t>
  </si>
  <si>
    <t>Ventielaansluiting ø80</t>
  </si>
  <si>
    <t>Dubbele ventielaansluiting ø125</t>
  </si>
  <si>
    <t>Koppelstuk met rubbers, rond ø125</t>
  </si>
  <si>
    <t>Koppelstuk met rubbers, rond ø80</t>
  </si>
  <si>
    <t>Kit haakse betondoorvoer ø125</t>
  </si>
  <si>
    <t>Kit haakse betondoorvoer ø80</t>
  </si>
  <si>
    <t>Flexibel Isodec ø152 x 10 m</t>
  </si>
  <si>
    <t>Regelbare roosterbasis 174 x 174 mm ø125 (RF 0,61)</t>
  </si>
  <si>
    <t>Regelbare roosterbasis 134 x 14 mm ø80 (RF 0,61)</t>
  </si>
  <si>
    <t>Flexibel kanaal 140 x 64 15 m</t>
  </si>
  <si>
    <t>Niet-regelbare roosterbasis 174 x 174 mm ø125</t>
  </si>
  <si>
    <t>Niet-regelbare roosterbasis 134 x 14 mm ø80</t>
  </si>
  <si>
    <t xml:space="preserve">Betondoorvoer 0,25 m ø125 </t>
  </si>
  <si>
    <t>G0013132</t>
  </si>
  <si>
    <t>Designdakdoorvoer zwart ø150/160</t>
  </si>
  <si>
    <t>Geveldoorvoerrooster zwart ø150</t>
  </si>
  <si>
    <t>Acoudec 25 mm ø82 x 0,5 m</t>
  </si>
  <si>
    <t>Acoudec 25 mm ø127 x 0,5 m</t>
  </si>
  <si>
    <t>Healthbox 3.0 Smartzone (RF 0,5 / 0,43)</t>
  </si>
  <si>
    <t>Stijgleiding 3 m ø80</t>
  </si>
  <si>
    <t>Stijgleiding 3 m ø125</t>
  </si>
  <si>
    <t>In te vullen velden</t>
  </si>
  <si>
    <t>Zie ook variant in wit: 76050002</t>
  </si>
  <si>
    <t>Zie ook variant in  terracota: 66014097</t>
  </si>
  <si>
    <t xml:space="preserve">Zie ook varianten: </t>
  </si>
  <si>
    <t>TOTAAL PRIJS RENSON</t>
  </si>
  <si>
    <r>
      <rPr>
        <b/>
        <sz val="12"/>
        <color theme="0"/>
        <rFont val="Calibri"/>
        <family val="2"/>
        <scheme val="minor"/>
      </rPr>
      <t>Opties</t>
    </r>
    <r>
      <rPr>
        <sz val="11"/>
        <color theme="0"/>
        <rFont val="Calibri"/>
        <family val="2"/>
        <scheme val="minor"/>
      </rPr>
      <t xml:space="preserve"> (zelf in te vullen)</t>
    </r>
  </si>
  <si>
    <t>Andere zelf in te vullen indien gewenst</t>
  </si>
  <si>
    <t>Healthbox 3.0 (FR 0,9)</t>
  </si>
  <si>
    <t>Champs à remplir</t>
  </si>
  <si>
    <t>Healthbox 3.0 Smartzone (FR 0,61)</t>
  </si>
  <si>
    <t>Healthbox 3.0 Smartzone (FR 0,5 / 0,43)</t>
  </si>
  <si>
    <t>Extraction</t>
  </si>
  <si>
    <t>Quantité</t>
  </si>
  <si>
    <t>Cuisine</t>
  </si>
  <si>
    <t>Buanderie</t>
  </si>
  <si>
    <t>Salle de bains sans toilet</t>
  </si>
  <si>
    <t>Chambe à coucher</t>
  </si>
  <si>
    <t>Autre pièce sèche (ex. Bureau)</t>
  </si>
  <si>
    <t>Salles de bains avec toilette</t>
  </si>
  <si>
    <t>Toilette</t>
  </si>
  <si>
    <t>TOTAL</t>
  </si>
  <si>
    <t>Grille pour passage en façade</t>
  </si>
  <si>
    <t>Sortie en toiture toit incliné</t>
  </si>
  <si>
    <t>Sortie en toiture toit plat</t>
  </si>
  <si>
    <t>Total</t>
  </si>
  <si>
    <r>
      <t>UNIT</t>
    </r>
    <r>
      <rPr>
        <b/>
        <sz val="11"/>
        <color theme="1"/>
        <rFont val="Calibri"/>
        <family val="2"/>
      </rPr>
      <t>É</t>
    </r>
  </si>
  <si>
    <t>Module de réglage buanderie / salle de bains sans toilettes</t>
  </si>
  <si>
    <t>Module de réglage salle de bains avec toilettes</t>
  </si>
  <si>
    <t>Module de réglage toilettes</t>
  </si>
  <si>
    <t>Module de réglage cuisine</t>
  </si>
  <si>
    <t>Module de réglage chambre à coucher</t>
  </si>
  <si>
    <t>Base de la grille Ø125 - 174x174 - non-réglable</t>
  </si>
  <si>
    <t>Base de la grille Ø80 - 134x134 - non-réglable</t>
  </si>
  <si>
    <t>Raccordement à la grille Ø125</t>
  </si>
  <si>
    <t>GAINES</t>
  </si>
  <si>
    <t>Raccordement à la grille Ø80</t>
  </si>
  <si>
    <t>Raccordement double à la grille Ø125 mm</t>
  </si>
  <si>
    <t>Pièce intermédiaire 0,25m ø125</t>
  </si>
  <si>
    <t>Couplage oblong avec des caoutchoucs</t>
  </si>
  <si>
    <t>Couplage avec des caoutchoucs Ø125mm</t>
  </si>
  <si>
    <t>Couplage avec des caoutchoucs Ø80</t>
  </si>
  <si>
    <t>Kit passage de dalle coudé ø125</t>
  </si>
  <si>
    <t>Kit passage de dalle ø80</t>
  </si>
  <si>
    <t>Bride de fixation en métal</t>
  </si>
  <si>
    <t>Flexible ACOUDEC 25mm ø82 x 0,5m</t>
  </si>
  <si>
    <t>Flexible ACOUDEC 25mm ø127 x 0,5m</t>
  </si>
  <si>
    <t>Flexible ISODEC ø152mm x 10m</t>
  </si>
  <si>
    <t>Sortie en toiture incliné noire design noir ø150/160</t>
  </si>
  <si>
    <r>
      <t xml:space="preserve">Sortie en toiture noire design XL pour toitures plates </t>
    </r>
    <r>
      <rPr>
        <sz val="11"/>
        <color theme="1"/>
        <rFont val="Calibri"/>
        <family val="2"/>
      </rPr>
      <t>Ø</t>
    </r>
    <r>
      <rPr>
        <sz val="11"/>
        <color theme="1"/>
        <rFont val="Calibri"/>
        <family val="2"/>
        <scheme val="minor"/>
      </rPr>
      <t>160</t>
    </r>
  </si>
  <si>
    <t>Grille pour passage en façade noire ø150</t>
  </si>
  <si>
    <t>Variante blanche: 76050002</t>
  </si>
  <si>
    <t>Variante terracota: 66014097</t>
  </si>
  <si>
    <t>PLAQUE DE RECOUVREMENT</t>
  </si>
  <si>
    <t>Variantes:</t>
  </si>
  <si>
    <r>
      <rPr>
        <b/>
        <sz val="12"/>
        <color theme="0"/>
        <rFont val="Calibri"/>
        <family val="2"/>
        <scheme val="minor"/>
      </rPr>
      <t>Options</t>
    </r>
    <r>
      <rPr>
        <sz val="11"/>
        <color theme="0"/>
        <rFont val="Calibri"/>
        <family val="2"/>
        <scheme val="minor"/>
      </rPr>
      <t xml:space="preserve"> (à remplir par utilisateur)</t>
    </r>
  </si>
  <si>
    <t>Print pour collecteur</t>
  </si>
  <si>
    <t>Pièce en T pour collecteur</t>
  </si>
  <si>
    <t>Pièce en Y (FR 0,61)</t>
  </si>
  <si>
    <t>Base pour grille Ø125 - 174x174 - réglable (RF 0,61)</t>
  </si>
  <si>
    <t>Base pour grille Ø80 - 134x134 - réglable (RF 0,61)</t>
  </si>
  <si>
    <t>Autre à remplir si désiré</t>
  </si>
  <si>
    <t>TOTAL PRIX RENSON</t>
  </si>
  <si>
    <t>Choix sortie en toiture / façade</t>
  </si>
  <si>
    <r>
      <t>SORTIE EN TOITURES / FA</t>
    </r>
    <r>
      <rPr>
        <b/>
        <sz val="11"/>
        <color theme="1"/>
        <rFont val="Calibri"/>
        <family val="2"/>
      </rPr>
      <t>Ç</t>
    </r>
    <r>
      <rPr>
        <b/>
        <sz val="9.9"/>
        <color theme="1"/>
        <rFont val="Calibri"/>
        <family val="2"/>
      </rPr>
      <t>ADE</t>
    </r>
  </si>
  <si>
    <t>Gaine ronde 3m Ø80 - conduit vertical</t>
  </si>
  <si>
    <t>Gaine ronde Ø125mm 3m - conduit vertical</t>
  </si>
  <si>
    <r>
      <t>UNIT</t>
    </r>
    <r>
      <rPr>
        <sz val="18"/>
        <color theme="0"/>
        <rFont val="Calibri"/>
        <family val="2"/>
      </rPr>
      <t>É</t>
    </r>
  </si>
  <si>
    <t>REF.</t>
  </si>
  <si>
    <r>
      <t>UNIT</t>
    </r>
    <r>
      <rPr>
        <sz val="11"/>
        <color theme="1"/>
        <rFont val="Calibri"/>
        <family val="2"/>
      </rPr>
      <t>É</t>
    </r>
  </si>
  <si>
    <t>Meer info:</t>
  </si>
  <si>
    <t>Plus d'info:</t>
  </si>
  <si>
    <t>https://www.renson.eu/nl-be/producten-zoeken/ventilatie/mechanische-ventilatie/units/healthbox-3-0</t>
  </si>
  <si>
    <t>&gt; downloads -&gt; Handleiding</t>
  </si>
  <si>
    <t>&gt; downloads -&gt; Technische Fiche</t>
  </si>
  <si>
    <t>https://www.renson.eu/fr-be/producten-zoeken/ventilatie/mechanische-ventilatie/units/healthbox-3-0</t>
  </si>
  <si>
    <t>&gt; downloads -&gt; Instructions</t>
  </si>
  <si>
    <t>&gt; downloads -&gt; Fiche Technique</t>
  </si>
  <si>
    <t>&gt; downloads -&gt; Brochure B2C</t>
  </si>
  <si>
    <t>https://www.renson.eu/nl-be/voor-professionals/epb-platform</t>
  </si>
  <si>
    <t>&gt; Mechanische Ventilatie (voor B2B brochure)</t>
  </si>
  <si>
    <t>https://www.renson.eu/fr-be/pour-les-professionnels/peb-plateforme</t>
  </si>
  <si>
    <t>&gt; Ventilation Mécanique (pour brochure B2B)</t>
  </si>
  <si>
    <t>&gt; Valeurs PEB (pour brochure &amp; valeurs atour PEB)</t>
  </si>
  <si>
    <t>&gt; Waarden EPB (voor brochire en waarden EPB)</t>
  </si>
  <si>
    <t>https://www.renson.eu/nl-be/voor-professionals/opleidingen</t>
  </si>
  <si>
    <t>Voor gratis opleidingen in ons hoofdkantoor</t>
  </si>
  <si>
    <t>https://www.renson.eu/fr-be/pour-les-professionnels/formations</t>
  </si>
  <si>
    <t>Pour formations gratuit dans notre siège social</t>
  </si>
  <si>
    <t>Liste de pièces</t>
  </si>
  <si>
    <t>Keuze unit / reductiefactor (EPB)</t>
  </si>
  <si>
    <t>Versie:</t>
  </si>
  <si>
    <t>Version:</t>
  </si>
  <si>
    <t>Choix unité / Facteur de réduction (PEB)</t>
  </si>
  <si>
    <t>Gaine flexible 140x64 15m</t>
  </si>
  <si>
    <t>Nederlands</t>
  </si>
  <si>
    <t>Français</t>
  </si>
  <si>
    <t>Debiet m³/h (per ruimte)</t>
  </si>
  <si>
    <t>Débit m³/h (par pièce)</t>
  </si>
  <si>
    <t xml:space="preserve">WIJZIGINGEN? </t>
  </si>
  <si>
    <t>Berekening in deze tab. Taal: in tab NL en FR (verwijzing)</t>
  </si>
  <si>
    <r>
      <t xml:space="preserve">XD25-50 puro </t>
    </r>
    <r>
      <rPr>
        <sz val="11"/>
        <color theme="1"/>
        <rFont val="Calibri"/>
        <family val="2"/>
      </rPr>
      <t>Ø</t>
    </r>
    <r>
      <rPr>
        <sz val="9.9"/>
        <color theme="1"/>
        <rFont val="Calibri"/>
        <family val="2"/>
      </rPr>
      <t>80</t>
    </r>
  </si>
  <si>
    <t>XD75 puro  Ø125</t>
  </si>
  <si>
    <t>XD25-50 puro  Ø80</t>
  </si>
  <si>
    <t xml:space="preserve">       Selon loi Belge</t>
  </si>
  <si>
    <t>* Algemeen voorstel. Zie technische fiche om zekerheid te hebben over juiste model volgens type dak</t>
  </si>
  <si>
    <r>
      <t>DOORVOEREN</t>
    </r>
    <r>
      <rPr>
        <b/>
        <sz val="8"/>
        <color theme="1"/>
        <rFont val="Calibri"/>
        <family val="2"/>
        <scheme val="minor"/>
      </rPr>
      <t>*</t>
    </r>
  </si>
  <si>
    <r>
      <t>SORTIE EN TOITURES/FA</t>
    </r>
    <r>
      <rPr>
        <b/>
        <sz val="11"/>
        <color theme="1"/>
        <rFont val="Calibri"/>
        <family val="2"/>
      </rPr>
      <t>Ç</t>
    </r>
    <r>
      <rPr>
        <b/>
        <sz val="11"/>
        <color theme="1"/>
        <rFont val="Calibri"/>
        <family val="2"/>
        <scheme val="minor"/>
      </rPr>
      <t>ADE*</t>
    </r>
  </si>
  <si>
    <t>* Proposition générale. Voir fiche technique pour avoir certitude sur modèle exacte selon type de toit</t>
  </si>
  <si>
    <t xml:space="preserve">       Volgens Belgische wetgeving</t>
  </si>
  <si>
    <t>Vous trouviez notre liste de prix actuel et autre documentation sur notre platforme pour professionels: https://www.renson.eu/fr-be/pour-les-professionnels</t>
  </si>
  <si>
    <t xml:space="preserve">U vindt onze huidige prijslijst &amp; andere documentatie terug op ons portaal voor professionals: https://www.renson.eu/nl-be/voor-professionals </t>
  </si>
  <si>
    <t>Debiet te groot voor één ventilatie unit</t>
  </si>
  <si>
    <t>Maximaal 11 kleppen op 1 unit</t>
  </si>
  <si>
    <t>Mogelijks het max. aantal CO² regelmodules overschreden. Zie handleiding Healthbox 3.0. Dit hangt af van het totaal aantal regelmodules en het aantal klepcollectoren</t>
  </si>
  <si>
    <t>Maximum 11 modules de réglage sur 1 unité</t>
  </si>
  <si>
    <t>Débit trop élevé pour 1 unité</t>
  </si>
  <si>
    <t>Le nombre maximal des modules de réglage avec CO² est potentiellement dépassé. Voir manuel Healthbox 3.0. Ceci dépends du nombre de modules de réglage total et le nombre de collecteurs utilisé</t>
  </si>
  <si>
    <t>Niet-regelbare roosterbasis 66031676 verwijderen</t>
  </si>
  <si>
    <t>Niet-regelbare roosterbasis 66031675 verwijderen</t>
  </si>
  <si>
    <t>Par pièce en Y, à ajouter 2 x couplage oblong avec des caoutchoucs G0013111</t>
  </si>
  <si>
    <t>Supprimer base de la grille non-réglable 66031676</t>
  </si>
  <si>
    <t>Supprimer base de la grille non-réglable 66031675</t>
  </si>
  <si>
    <t>( x )</t>
  </si>
  <si>
    <t xml:space="preserve">Tutorial: </t>
  </si>
  <si>
    <t>Tutoriel :</t>
  </si>
  <si>
    <t xml:space="preserve">https://www.youtube.com/watch?v=9z6bGqFrz54 </t>
  </si>
  <si>
    <t>Eenheidsprijs 2021</t>
  </si>
  <si>
    <t>Prix unitaire 2021</t>
  </si>
  <si>
    <t>x</t>
  </si>
  <si>
    <t>Deze lijst is indicatief en geeft enkel een goede raming voor de benodigde hoeveelheid kanalen. 
Er kunnen stukken ontbreken of stukken te veel zijn. Stijgleidingen moeten nog voorzien worden, net als eventuele andere toebehoren.</t>
  </si>
  <si>
    <t>Cette liste des pièces est indicative et ne donne qu'une bonne estimation du nombre de pièces et gaines besoin. C’est possible que des pièces manquent ou soient superflues (selon les besoins de votre projet). Vous deviez encore ajouter des gaines (conduits verticals) , ainsi que d'autre accessoires si nécessaire.</t>
  </si>
  <si>
    <t>Per Y-stuk nog 2 x 'koppelstuk met rubbers, plat ovaal' toevoegen G0013111</t>
  </si>
  <si>
    <t>Per stijglijding nog 1 x 'koppelstuk met rubbers, rond ø125' toevoegen G0013122</t>
  </si>
  <si>
    <t>Per stijglijding nog 1 x 'koppelstuk met rubbers, rond ø80' toevoegen G0013121</t>
  </si>
  <si>
    <t>Par gaine, à ajouter 1 x Couplage avec des caoutchoucs Ø80 G0013121</t>
  </si>
  <si>
    <t>Par gaine, à ajouter 1 x Couplage avec des caoutchoucs Ø125 G0013122</t>
  </si>
  <si>
    <t>https://www.youtube.com/watch?v=dgtfERfOET0&amp;app=desktop</t>
  </si>
  <si>
    <t>Ruimte(s) waar ventilatie moet voorzien worden:</t>
  </si>
  <si>
    <t>Pièce(s) ou on doit prévoir la ventilation:</t>
  </si>
  <si>
    <t>Quantités minimales sont pré-remplis. Par contre, les collecteurs peuvent aussi être utilisés avec moins de modules de réglage pour obtenir une installation compacte. Quantité max. par Healthbox 3.0: 66060119 = 2 pièces. 66060118 = 4 pièces</t>
  </si>
  <si>
    <t>Minimale hoeveelheden worden standaard ingevuld. Echter kunnen 
collectoren ook met minder regelmodules gebruikt worden om een compacte installatie te verkrijgen. Max. aantal per Healthbox 3.0: 66060119 = 2 stuks. 66060118 = 4 stuks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</si>
</sst>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00_ ;_ &quot;€&quot;\ * \-#,##0.00_ ;_ &quot;€&quot;\ * &quot;-&quot;??_ ;_ @_ "/>
  </numFmts>
  <fonts count="41" x14ac:knownFonts="1">
    <font>
      <sz val="11"/>
      <color theme="1"/>
      <name val="Calibri"/>
      <family val="2"/>
      <scheme val="minor"/>
    </font>
    <font>
      <b/>
      <sz val="11"/>
      <color theme="1"/>
      <name val="Calibri"/>
      <family val="2"/>
      <scheme val="minor"/>
    </font>
    <font>
      <b/>
      <sz val="14"/>
      <color theme="1"/>
      <name val="Calibri"/>
      <family val="2"/>
      <scheme val="minor"/>
    </font>
    <font>
      <sz val="11"/>
      <color rgb="FFFF0000"/>
      <name val="Calibri"/>
      <family val="2"/>
      <scheme val="minor"/>
    </font>
    <font>
      <sz val="14"/>
      <color theme="1"/>
      <name val="Calibri"/>
      <family val="2"/>
      <scheme val="minor"/>
    </font>
    <font>
      <b/>
      <i/>
      <u/>
      <sz val="11"/>
      <color theme="1"/>
      <name val="Calibri"/>
      <family val="2"/>
      <scheme val="minor"/>
    </font>
    <font>
      <b/>
      <sz val="26"/>
      <color theme="0"/>
      <name val="Calibri"/>
      <family val="2"/>
      <scheme val="minor"/>
    </font>
    <font>
      <b/>
      <sz val="22"/>
      <name val="Calibri"/>
      <family val="2"/>
      <scheme val="minor"/>
    </font>
    <font>
      <b/>
      <i/>
      <sz val="14"/>
      <color theme="1"/>
      <name val="Calibri"/>
      <family val="2"/>
      <scheme val="minor"/>
    </font>
    <font>
      <sz val="12"/>
      <color theme="1"/>
      <name val="Calibri"/>
      <family val="2"/>
      <scheme val="minor"/>
    </font>
    <font>
      <b/>
      <sz val="16"/>
      <name val="Calibri"/>
      <family val="2"/>
      <scheme val="minor"/>
    </font>
    <font>
      <b/>
      <sz val="8"/>
      <color theme="1"/>
      <name val="Calibri"/>
      <family val="2"/>
      <scheme val="minor"/>
    </font>
    <font>
      <b/>
      <i/>
      <u/>
      <sz val="14"/>
      <color theme="1"/>
      <name val="Calibri"/>
      <family val="2"/>
      <scheme val="minor"/>
    </font>
    <font>
      <b/>
      <sz val="16"/>
      <color theme="0"/>
      <name val="Calibri"/>
      <family val="2"/>
      <scheme val="minor"/>
    </font>
    <font>
      <b/>
      <sz val="10"/>
      <color theme="1"/>
      <name val="Calibri"/>
      <family val="2"/>
      <scheme val="minor"/>
    </font>
    <font>
      <sz val="10"/>
      <color theme="1"/>
      <name val="Calibri"/>
      <family val="2"/>
      <scheme val="minor"/>
    </font>
    <font>
      <sz val="11"/>
      <color theme="0"/>
      <name val="Calibri"/>
      <family val="2"/>
      <scheme val="minor"/>
    </font>
    <font>
      <sz val="8"/>
      <color theme="0"/>
      <name val="Calibri"/>
      <family val="2"/>
      <scheme val="minor"/>
    </font>
    <font>
      <b/>
      <i/>
      <sz val="11"/>
      <color theme="0"/>
      <name val="Calibri"/>
      <family val="2"/>
      <scheme val="minor"/>
    </font>
    <font>
      <sz val="20"/>
      <color theme="0"/>
      <name val="Calibri"/>
      <family val="2"/>
      <scheme val="minor"/>
    </font>
    <font>
      <sz val="8"/>
      <color theme="1"/>
      <name val="Calibri"/>
      <family val="2"/>
      <scheme val="minor"/>
    </font>
    <font>
      <sz val="8"/>
      <color rgb="FFC4262E"/>
      <name val="Calibri"/>
      <family val="2"/>
      <scheme val="minor"/>
    </font>
    <font>
      <b/>
      <sz val="12"/>
      <color theme="0"/>
      <name val="Calibri"/>
      <family val="2"/>
      <scheme val="minor"/>
    </font>
    <font>
      <sz val="18"/>
      <color theme="0"/>
      <name val="Calibri"/>
      <family val="2"/>
      <scheme val="minor"/>
    </font>
    <font>
      <sz val="16"/>
      <color theme="0"/>
      <name val="Calibri"/>
      <family val="2"/>
      <scheme val="minor"/>
    </font>
    <font>
      <sz val="18"/>
      <color theme="0"/>
      <name val="Calibri"/>
      <family val="2"/>
    </font>
    <font>
      <b/>
      <sz val="11"/>
      <color theme="1"/>
      <name val="Calibri"/>
      <family val="2"/>
    </font>
    <font>
      <b/>
      <sz val="9.9"/>
      <color theme="1"/>
      <name val="Calibri"/>
      <family val="2"/>
    </font>
    <font>
      <sz val="11"/>
      <color theme="1"/>
      <name val="Calibri"/>
      <family val="2"/>
    </font>
    <font>
      <u/>
      <sz val="11"/>
      <color theme="10"/>
      <name val="Calibri"/>
      <family val="2"/>
      <scheme val="minor"/>
    </font>
    <font>
      <sz val="9"/>
      <color theme="1"/>
      <name val="Calibri"/>
      <family val="2"/>
      <scheme val="minor"/>
    </font>
    <font>
      <b/>
      <sz val="12"/>
      <color rgb="FFC4262E"/>
      <name val="Calibri"/>
      <family val="2"/>
      <scheme val="minor"/>
    </font>
    <font>
      <b/>
      <sz val="14"/>
      <name val="Calibri"/>
      <family val="2"/>
      <scheme val="minor"/>
    </font>
    <font>
      <b/>
      <sz val="14"/>
      <color theme="0"/>
      <name val="Calibri"/>
      <family val="2"/>
      <scheme val="minor"/>
    </font>
    <font>
      <b/>
      <sz val="26"/>
      <color rgb="FFC00000"/>
      <name val="Calibri"/>
      <family val="2"/>
      <scheme val="minor"/>
    </font>
    <font>
      <b/>
      <sz val="18"/>
      <color rgb="FFC00000"/>
      <name val="Calibri"/>
      <family val="2"/>
      <scheme val="minor"/>
    </font>
    <font>
      <sz val="9.9"/>
      <color theme="1"/>
      <name val="Calibri"/>
      <family val="2"/>
    </font>
    <font>
      <i/>
      <sz val="11"/>
      <color theme="1"/>
      <name val="Calibri"/>
      <family val="2"/>
      <scheme val="minor"/>
    </font>
    <font>
      <b/>
      <i/>
      <sz val="11"/>
      <color theme="1"/>
      <name val="Calibri"/>
      <family val="2"/>
      <scheme val="minor"/>
    </font>
    <font>
      <sz val="9"/>
      <color rgb="FF00257A"/>
      <name val="Calibri"/>
      <family val="2"/>
      <scheme val="minor"/>
    </font>
    <font>
      <u/>
      <sz val="9"/>
      <color theme="10"/>
      <name val="Calibri"/>
      <family val="2"/>
      <scheme val="minor"/>
    </font>
  </fonts>
  <fills count="15">
    <fill>
      <patternFill patternType="none"/>
    </fill>
    <fill>
      <patternFill patternType="gray125"/>
    </fill>
    <fill>
      <patternFill patternType="solid">
        <fgColor theme="3"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E8E9E9"/>
        <bgColor indexed="64"/>
      </patternFill>
    </fill>
    <fill>
      <patternFill patternType="solid">
        <fgColor rgb="FF00257A"/>
        <bgColor indexed="64"/>
      </patternFill>
    </fill>
    <fill>
      <patternFill patternType="solid">
        <fgColor rgb="FFB0B1B3"/>
        <bgColor indexed="64"/>
      </patternFill>
    </fill>
    <fill>
      <patternFill patternType="solid">
        <fgColor rgb="FF6F7072"/>
        <bgColor indexed="64"/>
      </patternFill>
    </fill>
  </fills>
  <borders count="26">
    <border>
      <start/>
      <end/>
      <top/>
      <bottom/>
      <diagonal/>
    </border>
    <border>
      <start style="medium">
        <color indexed="64"/>
      </start>
      <end/>
      <top style="medium">
        <color indexed="64"/>
      </top>
      <bottom/>
      <diagonal/>
    </border>
    <border>
      <start/>
      <end/>
      <top style="medium">
        <color indexed="64"/>
      </top>
      <bottom/>
      <diagonal/>
    </border>
    <border>
      <start/>
      <end style="medium">
        <color indexed="64"/>
      </end>
      <top style="medium">
        <color indexed="64"/>
      </top>
      <bottom/>
      <diagonal/>
    </border>
    <border>
      <start style="medium">
        <color indexed="64"/>
      </start>
      <end/>
      <top/>
      <bottom/>
      <diagonal/>
    </border>
    <border>
      <start/>
      <end style="medium">
        <color indexed="64"/>
      </end>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medium">
        <color indexed="64"/>
      </start>
      <end/>
      <top style="medium">
        <color indexed="64"/>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medium">
        <color indexed="64"/>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medium">
        <color indexed="64"/>
      </start>
      <end style="medium">
        <color indexed="64"/>
      </end>
      <top style="medium">
        <color indexed="64"/>
      </top>
      <bottom style="thin">
        <color indexed="64"/>
      </bottom>
      <diagonal/>
    </border>
    <border>
      <start style="medium">
        <color indexed="64"/>
      </start>
      <end style="medium">
        <color indexed="64"/>
      </end>
      <top style="thin">
        <color indexed="64"/>
      </top>
      <bottom style="thin">
        <color indexed="64"/>
      </bottom>
      <diagonal/>
    </border>
    <border>
      <start style="medium">
        <color indexed="64"/>
      </start>
      <end style="medium">
        <color indexed="64"/>
      </end>
      <top style="thin">
        <color indexed="64"/>
      </top>
      <bottom style="medium">
        <color indexed="64"/>
      </bottom>
      <diagonal/>
    </border>
    <border>
      <start/>
      <end style="medium">
        <color indexed="64"/>
      </end>
      <top style="medium">
        <color indexed="64"/>
      </top>
      <bottom style="thin">
        <color indexed="64"/>
      </bottom>
      <diagonal/>
    </border>
    <border>
      <start/>
      <end style="medium">
        <color indexed="64"/>
      </end>
      <top style="thin">
        <color indexed="64"/>
      </top>
      <bottom style="thin">
        <color indexed="64"/>
      </bottom>
      <diagonal/>
    </border>
    <border>
      <start/>
      <end style="medium">
        <color indexed="64"/>
      </end>
      <top style="thin">
        <color indexed="64"/>
      </top>
      <bottom style="medium">
        <color indexed="64"/>
      </bottom>
      <diagonal/>
    </border>
    <border>
      <start style="medium">
        <color indexed="64"/>
      </start>
      <end style="medium">
        <color indexed="64"/>
      </end>
      <top style="thin">
        <color indexed="64"/>
      </top>
      <bottom/>
      <diagonal/>
    </border>
    <border>
      <start style="medium">
        <color indexed="64"/>
      </start>
      <end style="medium">
        <color indexed="64"/>
      </end>
      <top/>
      <bottom style="thin">
        <color indexed="64"/>
      </bottom>
      <diagonal/>
    </border>
    <border>
      <start style="medium">
        <color rgb="FF00257A"/>
      </start>
      <end/>
      <top style="medium">
        <color rgb="FF00257A"/>
      </top>
      <bottom style="medium">
        <color rgb="FF00257A"/>
      </bottom>
      <diagonal/>
    </border>
    <border>
      <start/>
      <end style="medium">
        <color rgb="FF00257A"/>
      </end>
      <top style="medium">
        <color rgb="FF00257A"/>
      </top>
      <bottom style="medium">
        <color rgb="FF00257A"/>
      </bottom>
      <diagonal/>
    </border>
  </borders>
  <cellStyleXfs count="2">
    <xf numFmtId="0" fontId="0" fillId="0" borderId="0"/>
    <xf numFmtId="0" fontId="29" fillId="0" borderId="0" applyNumberFormat="0" applyFill="0" applyBorder="0" applyAlignment="0" applyProtection="0"/>
  </cellStyleXfs>
  <cellXfs count="254">
    <xf numFmtId="0" fontId="0" fillId="0" borderId="0" xfId="0"/>
    <xf numFmtId="0" fontId="0" fillId="0" borderId="0" xfId="0" applyBorder="1"/>
    <xf numFmtId="0" fontId="0" fillId="0" borderId="0" xfId="0" applyFill="1" applyBorder="1"/>
    <xf numFmtId="0" fontId="5" fillId="3" borderId="10" xfId="0" applyFont="1" applyFill="1" applyBorder="1"/>
    <xf numFmtId="0" fontId="0" fillId="4" borderId="0" xfId="0" applyFill="1"/>
    <xf numFmtId="0" fontId="0" fillId="4" borderId="0" xfId="0" applyFill="1" applyBorder="1"/>
    <xf numFmtId="0" fontId="0" fillId="4" borderId="7" xfId="0" applyFill="1" applyBorder="1"/>
    <xf numFmtId="0" fontId="5" fillId="4" borderId="10" xfId="0" applyFont="1" applyFill="1" applyBorder="1"/>
    <xf numFmtId="0" fontId="0" fillId="4" borderId="2" xfId="0" applyFill="1" applyBorder="1"/>
    <xf numFmtId="0" fontId="0" fillId="4" borderId="9" xfId="0" applyFill="1" applyBorder="1"/>
    <xf numFmtId="0" fontId="6" fillId="2" borderId="10" xfId="0" applyFont="1" applyFill="1" applyBorder="1"/>
    <xf numFmtId="0" fontId="3" fillId="4" borderId="0" xfId="0" applyFont="1" applyFill="1"/>
    <xf numFmtId="0" fontId="0" fillId="4" borderId="0" xfId="0" applyFill="1" applyProtection="1"/>
    <xf numFmtId="0" fontId="0" fillId="4" borderId="0" xfId="0" applyFill="1" applyBorder="1" applyProtection="1"/>
    <xf numFmtId="0" fontId="6" fillId="2" borderId="10" xfId="0" applyFont="1" applyFill="1" applyBorder="1" applyProtection="1"/>
    <xf numFmtId="0" fontId="5" fillId="3" borderId="10" xfId="0" applyFont="1" applyFill="1" applyBorder="1" applyProtection="1"/>
    <xf numFmtId="0" fontId="5" fillId="4" borderId="10" xfId="0" applyFont="1" applyFill="1" applyBorder="1" applyProtection="1"/>
    <xf numFmtId="0" fontId="0" fillId="4" borderId="2" xfId="0" applyFill="1" applyBorder="1" applyProtection="1"/>
    <xf numFmtId="0" fontId="0" fillId="4" borderId="7" xfId="0" applyFill="1" applyBorder="1" applyProtection="1"/>
    <xf numFmtId="0" fontId="0" fillId="0" borderId="0" xfId="0" applyProtection="1"/>
    <xf numFmtId="0" fontId="0" fillId="4" borderId="3" xfId="0" applyFill="1" applyBorder="1" applyProtection="1"/>
    <xf numFmtId="0" fontId="0" fillId="4" borderId="5" xfId="0" applyFill="1" applyBorder="1" applyProtection="1"/>
    <xf numFmtId="0" fontId="0" fillId="4" borderId="8" xfId="0" applyFill="1" applyBorder="1" applyProtection="1"/>
    <xf numFmtId="0" fontId="0" fillId="4" borderId="0" xfId="0" applyFill="1" applyBorder="1" applyProtection="1">
      <protection locked="0" hidden="1"/>
    </xf>
    <xf numFmtId="0" fontId="0" fillId="0" borderId="4" xfId="0" applyFill="1" applyBorder="1" applyProtection="1">
      <protection locked="0" hidden="1"/>
    </xf>
    <xf numFmtId="0" fontId="0" fillId="0" borderId="0" xfId="0" applyFill="1" applyBorder="1" applyProtection="1">
      <protection locked="0" hidden="1"/>
    </xf>
    <xf numFmtId="0" fontId="0" fillId="0" borderId="5" xfId="0" applyFill="1" applyBorder="1" applyProtection="1">
      <protection locked="0" hidden="1"/>
    </xf>
    <xf numFmtId="0" fontId="0" fillId="0" borderId="6" xfId="0" applyFill="1" applyBorder="1" applyProtection="1">
      <protection locked="0" hidden="1"/>
    </xf>
    <xf numFmtId="0" fontId="0" fillId="0" borderId="7" xfId="0" applyFill="1" applyBorder="1" applyProtection="1">
      <protection locked="0" hidden="1"/>
    </xf>
    <xf numFmtId="0" fontId="0" fillId="0" borderId="8" xfId="0" applyFill="1" applyBorder="1" applyProtection="1">
      <protection locked="0" hidden="1"/>
    </xf>
    <xf numFmtId="0" fontId="0" fillId="0" borderId="1" xfId="0" applyFill="1" applyBorder="1" applyProtection="1">
      <protection locked="0" hidden="1"/>
    </xf>
    <xf numFmtId="0" fontId="0" fillId="0" borderId="2" xfId="0" applyFill="1" applyBorder="1" applyProtection="1">
      <protection locked="0" hidden="1"/>
    </xf>
    <xf numFmtId="0" fontId="0" fillId="0" borderId="3" xfId="0" applyFill="1" applyBorder="1" applyProtection="1">
      <protection locked="0" hidden="1"/>
    </xf>
    <xf numFmtId="0" fontId="3" fillId="4" borderId="0" xfId="0" applyFont="1" applyFill="1" applyBorder="1" applyProtection="1">
      <protection locked="0" hidden="1"/>
    </xf>
    <xf numFmtId="0" fontId="0" fillId="4" borderId="6" xfId="0" applyFill="1" applyBorder="1"/>
    <xf numFmtId="0" fontId="0" fillId="6" borderId="0" xfId="0" applyFill="1" applyBorder="1" applyProtection="1">
      <protection locked="0" hidden="1"/>
    </xf>
    <xf numFmtId="0" fontId="0" fillId="6" borderId="0" xfId="0" applyFill="1" applyBorder="1" applyProtection="1"/>
    <xf numFmtId="0" fontId="0" fillId="6" borderId="0" xfId="0" applyFill="1" applyBorder="1"/>
    <xf numFmtId="0" fontId="6" fillId="6" borderId="0" xfId="0" applyFont="1" applyFill="1" applyBorder="1" applyProtection="1">
      <protection locked="0" hidden="1"/>
    </xf>
    <xf numFmtId="0" fontId="6" fillId="6" borderId="0" xfId="0" applyFont="1" applyFill="1" applyBorder="1" applyProtection="1"/>
    <xf numFmtId="0" fontId="6" fillId="6" borderId="0" xfId="0" applyFont="1" applyFill="1" applyBorder="1"/>
    <xf numFmtId="0" fontId="5" fillId="6" borderId="0" xfId="0" applyFont="1" applyFill="1" applyBorder="1" applyProtection="1">
      <protection locked="0" hidden="1"/>
    </xf>
    <xf numFmtId="0" fontId="5" fillId="6" borderId="0" xfId="0" applyFont="1" applyFill="1" applyBorder="1" applyProtection="1"/>
    <xf numFmtId="0" fontId="5" fillId="6" borderId="0" xfId="0" applyFont="1" applyFill="1" applyBorder="1"/>
    <xf numFmtId="0" fontId="3" fillId="6" borderId="0" xfId="0" applyFont="1" applyFill="1" applyBorder="1" applyProtection="1">
      <protection locked="0" hidden="1"/>
    </xf>
    <xf numFmtId="0" fontId="3" fillId="6" borderId="0" xfId="0" applyFont="1" applyFill="1" applyBorder="1" applyProtection="1"/>
    <xf numFmtId="0" fontId="3" fillId="6" borderId="0" xfId="0" applyFont="1" applyFill="1" applyBorder="1"/>
    <xf numFmtId="0" fontId="6" fillId="2" borderId="11" xfId="0" applyFont="1" applyFill="1" applyBorder="1" applyProtection="1"/>
    <xf numFmtId="0" fontId="0" fillId="0" borderId="0" xfId="0" applyBorder="1" applyProtection="1"/>
    <xf numFmtId="0" fontId="3" fillId="4" borderId="0" xfId="0" applyFont="1" applyFill="1" applyBorder="1" applyProtection="1"/>
    <xf numFmtId="0" fontId="12" fillId="5" borderId="0" xfId="0" applyFont="1" applyFill="1" applyBorder="1"/>
    <xf numFmtId="0" fontId="5" fillId="5" borderId="0" xfId="0" applyFont="1" applyFill="1" applyBorder="1"/>
    <xf numFmtId="0" fontId="0" fillId="5" borderId="0" xfId="0" applyFill="1" applyBorder="1" applyProtection="1"/>
    <xf numFmtId="0" fontId="7" fillId="0" borderId="0" xfId="0" applyFont="1" applyFill="1" applyBorder="1" applyAlignment="1" applyProtection="1">
      <alignment vertical="top"/>
      <protection locked="0" hidden="1"/>
    </xf>
    <xf numFmtId="0" fontId="0" fillId="0" borderId="0" xfId="0" applyFill="1" applyBorder="1" applyProtection="1"/>
    <xf numFmtId="0" fontId="3" fillId="0" borderId="0" xfId="0" applyFont="1" applyFill="1" applyBorder="1" applyProtection="1"/>
    <xf numFmtId="0" fontId="11" fillId="4" borderId="2" xfId="0" applyFont="1" applyFill="1" applyBorder="1" applyProtection="1"/>
    <xf numFmtId="0" fontId="5" fillId="0" borderId="0" xfId="0" applyFont="1" applyFill="1" applyBorder="1" applyProtection="1">
      <protection locked="0" hidden="1"/>
    </xf>
    <xf numFmtId="0" fontId="6" fillId="0" borderId="0" xfId="0" applyFont="1" applyFill="1" applyBorder="1" applyProtection="1"/>
    <xf numFmtId="0" fontId="5" fillId="0" borderId="0" xfId="0" applyFont="1" applyFill="1" applyBorder="1" applyProtection="1"/>
    <xf numFmtId="0" fontId="0" fillId="8" borderId="9" xfId="0" applyFill="1" applyBorder="1" applyProtection="1">
      <protection locked="0" hidden="1"/>
    </xf>
    <xf numFmtId="0" fontId="0" fillId="8" borderId="10" xfId="0" applyFill="1" applyBorder="1" applyProtection="1">
      <protection locked="0" hidden="1"/>
    </xf>
    <xf numFmtId="0" fontId="0" fillId="8" borderId="11" xfId="0" applyFill="1" applyBorder="1" applyProtection="1">
      <protection locked="0" hidden="1"/>
    </xf>
    <xf numFmtId="0" fontId="3" fillId="0" borderId="0" xfId="0" applyFont="1" applyFill="1" applyBorder="1" applyProtection="1">
      <protection locked="0" hidden="1"/>
    </xf>
    <xf numFmtId="0" fontId="2" fillId="9" borderId="9" xfId="0" applyFont="1" applyFill="1" applyBorder="1" applyProtection="1">
      <protection locked="0" hidden="1"/>
    </xf>
    <xf numFmtId="0" fontId="2" fillId="9" borderId="10" xfId="0" applyFont="1" applyFill="1" applyBorder="1" applyProtection="1">
      <protection locked="0" hidden="1"/>
    </xf>
    <xf numFmtId="0" fontId="2" fillId="9" borderId="11" xfId="0" applyFont="1" applyFill="1" applyBorder="1" applyProtection="1">
      <protection locked="0" hidden="1"/>
    </xf>
    <xf numFmtId="0" fontId="0" fillId="0" borderId="9" xfId="0" applyFill="1" applyBorder="1"/>
    <xf numFmtId="0" fontId="0" fillId="0" borderId="10" xfId="0" applyFill="1" applyBorder="1"/>
    <xf numFmtId="0" fontId="0" fillId="0" borderId="11" xfId="0" applyFill="1" applyBorder="1"/>
    <xf numFmtId="0" fontId="0" fillId="0" borderId="9" xfId="0" applyFill="1" applyBorder="1" applyProtection="1">
      <protection locked="0" hidden="1"/>
    </xf>
    <xf numFmtId="0" fontId="0" fillId="0" borderId="10" xfId="0" applyFill="1" applyBorder="1" applyProtection="1">
      <protection locked="0" hidden="1"/>
    </xf>
    <xf numFmtId="0" fontId="1" fillId="0" borderId="10" xfId="0" applyFont="1" applyFill="1" applyBorder="1" applyAlignment="1" applyProtection="1">
      <alignment horizontal="center"/>
      <protection locked="0" hidden="1"/>
    </xf>
    <xf numFmtId="0" fontId="1" fillId="0" borderId="11" xfId="0" applyFont="1" applyFill="1" applyBorder="1" applyAlignment="1" applyProtection="1">
      <alignment horizontal="center"/>
      <protection locked="0" hidden="1"/>
    </xf>
    <xf numFmtId="0" fontId="0" fillId="0" borderId="4" xfId="0" applyFill="1" applyBorder="1" applyAlignment="1" applyProtection="1">
      <alignment horizontal="right"/>
      <protection locked="0" hidden="1"/>
    </xf>
    <xf numFmtId="0" fontId="0" fillId="0" borderId="0" xfId="0" applyFill="1"/>
    <xf numFmtId="0" fontId="0" fillId="0" borderId="8" xfId="0" applyFill="1" applyBorder="1" applyProtection="1"/>
    <xf numFmtId="0" fontId="0" fillId="0" borderId="11" xfId="0" applyFill="1" applyBorder="1" applyProtection="1"/>
    <xf numFmtId="0" fontId="3" fillId="4" borderId="0" xfId="0" applyFont="1" applyFill="1" applyProtection="1"/>
    <xf numFmtId="0" fontId="0" fillId="10" borderId="0" xfId="0" applyFill="1" applyBorder="1" applyProtection="1">
      <protection locked="0" hidden="1"/>
    </xf>
    <xf numFmtId="0" fontId="0" fillId="4" borderId="2" xfId="0" applyFill="1" applyBorder="1" applyAlignment="1" applyProtection="1">
      <alignment horizontal="center"/>
    </xf>
    <xf numFmtId="0" fontId="0" fillId="4" borderId="0" xfId="0" applyFill="1" applyBorder="1" applyAlignment="1" applyProtection="1">
      <alignment horizontal="center"/>
    </xf>
    <xf numFmtId="0" fontId="0" fillId="4" borderId="7" xfId="0" applyFill="1" applyBorder="1" applyAlignment="1" applyProtection="1">
      <alignment horizontal="center"/>
    </xf>
    <xf numFmtId="0" fontId="5" fillId="4" borderId="0" xfId="0" applyFont="1" applyFill="1" applyBorder="1" applyProtection="1"/>
    <xf numFmtId="0" fontId="5" fillId="4" borderId="0" xfId="0" applyFont="1" applyFill="1" applyBorder="1" applyAlignment="1" applyProtection="1">
      <alignment horizontal="center"/>
    </xf>
    <xf numFmtId="0" fontId="5" fillId="4" borderId="5" xfId="0" applyFont="1" applyFill="1" applyBorder="1" applyProtection="1"/>
    <xf numFmtId="0" fontId="0" fillId="4" borderId="0" xfId="0" applyFont="1" applyFill="1" applyBorder="1" applyAlignment="1" applyProtection="1">
      <alignment horizontal="center"/>
    </xf>
    <xf numFmtId="0" fontId="6" fillId="4" borderId="0" xfId="0" applyFont="1" applyFill="1" applyBorder="1" applyProtection="1">
      <protection hidden="1"/>
    </xf>
    <xf numFmtId="0" fontId="13" fillId="2" borderId="10" xfId="0" applyFont="1" applyFill="1" applyBorder="1" applyProtection="1"/>
    <xf numFmtId="0" fontId="4" fillId="4" borderId="0" xfId="0" applyFont="1" applyFill="1" applyBorder="1" applyAlignment="1" applyProtection="1">
      <alignment horizontal="left"/>
    </xf>
    <xf numFmtId="0" fontId="17" fillId="12" borderId="0" xfId="0" applyFont="1" applyFill="1" applyAlignment="1" applyProtection="1">
      <alignment horizontal="center" vertical="center"/>
    </xf>
    <xf numFmtId="0" fontId="4" fillId="4" borderId="0" xfId="0" applyFont="1" applyFill="1" applyBorder="1" applyAlignment="1" applyProtection="1">
      <alignment horizontal="center" vertical="top"/>
    </xf>
    <xf numFmtId="0" fontId="10" fillId="11" borderId="14" xfId="0" applyFont="1" applyFill="1" applyBorder="1" applyAlignment="1" applyProtection="1">
      <alignment vertical="center"/>
    </xf>
    <xf numFmtId="0" fontId="10" fillId="11" borderId="15" xfId="0" applyFont="1" applyFill="1" applyBorder="1" applyAlignment="1" applyProtection="1">
      <alignment vertical="center"/>
    </xf>
    <xf numFmtId="0" fontId="5" fillId="11" borderId="13" xfId="0" applyFont="1" applyFill="1" applyBorder="1" applyProtection="1"/>
    <xf numFmtId="0" fontId="5" fillId="11" borderId="2" xfId="0" applyFont="1" applyFill="1" applyBorder="1" applyProtection="1"/>
    <xf numFmtId="0" fontId="5" fillId="11" borderId="3" xfId="0" applyFont="1" applyFill="1" applyBorder="1" applyProtection="1"/>
    <xf numFmtId="0" fontId="18" fillId="12" borderId="14" xfId="0" applyFont="1" applyFill="1" applyBorder="1" applyAlignment="1" applyProtection="1">
      <alignment horizontal="center"/>
    </xf>
    <xf numFmtId="0" fontId="18" fillId="0" borderId="14" xfId="0" applyFont="1" applyFill="1" applyBorder="1" applyProtection="1"/>
    <xf numFmtId="0" fontId="0" fillId="4" borderId="1" xfId="0" applyFill="1" applyBorder="1" applyProtection="1"/>
    <xf numFmtId="0" fontId="0" fillId="4" borderId="4" xfId="0" applyFill="1" applyBorder="1" applyProtection="1"/>
    <xf numFmtId="0" fontId="0" fillId="4" borderId="6" xfId="0" applyFill="1" applyBorder="1" applyProtection="1"/>
    <xf numFmtId="0" fontId="0" fillId="4" borderId="4" xfId="0" applyFill="1" applyBorder="1" applyAlignment="1" applyProtection="1">
      <alignment horizontal="center"/>
    </xf>
    <xf numFmtId="0" fontId="1" fillId="13" borderId="10" xfId="0" applyFont="1" applyFill="1" applyBorder="1" applyProtection="1"/>
    <xf numFmtId="0" fontId="0" fillId="13" borderId="10" xfId="0" applyFill="1" applyBorder="1" applyProtection="1"/>
    <xf numFmtId="0" fontId="1" fillId="13" borderId="10" xfId="0" applyFont="1" applyFill="1" applyBorder="1" applyAlignment="1" applyProtection="1">
      <alignment horizontal="center"/>
    </xf>
    <xf numFmtId="0" fontId="0" fillId="13" borderId="11" xfId="0" applyFill="1" applyBorder="1" applyProtection="1"/>
    <xf numFmtId="0" fontId="23" fillId="14" borderId="9" xfId="0" applyFont="1" applyFill="1" applyBorder="1" applyAlignment="1" applyProtection="1">
      <alignment vertical="center"/>
    </xf>
    <xf numFmtId="0" fontId="23" fillId="14" borderId="10" xfId="0" applyFont="1" applyFill="1" applyBorder="1" applyAlignment="1" applyProtection="1">
      <alignment vertical="center"/>
    </xf>
    <xf numFmtId="0" fontId="23" fillId="14" borderId="10" xfId="0" applyFont="1" applyFill="1" applyBorder="1" applyAlignment="1" applyProtection="1"/>
    <xf numFmtId="0" fontId="23" fillId="14" borderId="11" xfId="0" applyFont="1" applyFill="1" applyBorder="1" applyAlignment="1" applyProtection="1">
      <alignment vertical="center"/>
    </xf>
    <xf numFmtId="0" fontId="8" fillId="4" borderId="9" xfId="0" applyFont="1" applyFill="1" applyBorder="1" applyProtection="1"/>
    <xf numFmtId="0" fontId="0" fillId="4" borderId="11" xfId="0" applyFill="1" applyBorder="1" applyProtection="1"/>
    <xf numFmtId="0" fontId="0" fillId="4" borderId="9" xfId="0" applyFill="1" applyBorder="1" applyProtection="1"/>
    <xf numFmtId="0" fontId="24" fillId="14" borderId="9" xfId="0" applyFont="1" applyFill="1" applyBorder="1" applyAlignment="1" applyProtection="1">
      <alignment vertical="center"/>
    </xf>
    <xf numFmtId="0" fontId="19" fillId="14" borderId="10" xfId="0" applyFont="1" applyFill="1" applyBorder="1" applyAlignment="1" applyProtection="1">
      <alignment vertical="center"/>
    </xf>
    <xf numFmtId="0" fontId="19" fillId="14" borderId="11" xfId="0" applyFont="1" applyFill="1" applyBorder="1" applyAlignment="1" applyProtection="1">
      <alignment vertical="center"/>
    </xf>
    <xf numFmtId="0" fontId="2" fillId="7" borderId="12" xfId="0" applyFont="1" applyFill="1" applyBorder="1" applyProtection="1"/>
    <xf numFmtId="0" fontId="2" fillId="7" borderId="10" xfId="0" applyFont="1" applyFill="1" applyBorder="1" applyProtection="1"/>
    <xf numFmtId="0" fontId="14" fillId="7" borderId="12" xfId="0" applyFont="1" applyFill="1" applyBorder="1" applyAlignment="1" applyProtection="1">
      <alignment horizontal="center"/>
    </xf>
    <xf numFmtId="0" fontId="14" fillId="7" borderId="12" xfId="0" applyFont="1" applyFill="1" applyBorder="1" applyAlignment="1" applyProtection="1">
      <alignment horizontal="left"/>
    </xf>
    <xf numFmtId="0" fontId="1" fillId="11" borderId="14" xfId="0" applyFont="1" applyFill="1" applyBorder="1" applyProtection="1"/>
    <xf numFmtId="0" fontId="1" fillId="11" borderId="0" xfId="0" applyFont="1" applyFill="1" applyBorder="1" applyProtection="1"/>
    <xf numFmtId="0" fontId="15" fillId="0" borderId="14" xfId="0" applyFont="1" applyBorder="1" applyAlignment="1" applyProtection="1">
      <alignment horizontal="right"/>
    </xf>
    <xf numFmtId="0" fontId="0" fillId="0" borderId="0" xfId="0" applyBorder="1" applyAlignment="1" applyProtection="1">
      <alignment horizontal="right"/>
    </xf>
    <xf numFmtId="164" fontId="0" fillId="0" borderId="0" xfId="0" applyNumberFormat="1" applyBorder="1" applyProtection="1"/>
    <xf numFmtId="164" fontId="0" fillId="0" borderId="5" xfId="0" applyNumberFormat="1" applyBorder="1" applyProtection="1"/>
    <xf numFmtId="0" fontId="0" fillId="11" borderId="0" xfId="0" applyFill="1" applyBorder="1" applyAlignment="1" applyProtection="1"/>
    <xf numFmtId="0" fontId="0" fillId="11" borderId="5" xfId="0" applyFill="1" applyBorder="1" applyAlignment="1" applyProtection="1"/>
    <xf numFmtId="0" fontId="20" fillId="4" borderId="0" xfId="0" applyFont="1" applyFill="1" applyProtection="1"/>
    <xf numFmtId="0" fontId="0" fillId="0" borderId="15" xfId="0" applyBorder="1" applyProtection="1"/>
    <xf numFmtId="0" fontId="0" fillId="0" borderId="7" xfId="0" applyBorder="1" applyProtection="1"/>
    <xf numFmtId="164" fontId="0" fillId="0" borderId="7" xfId="0" applyNumberFormat="1" applyBorder="1" applyProtection="1"/>
    <xf numFmtId="164" fontId="0" fillId="0" borderId="8" xfId="0" applyNumberFormat="1" applyBorder="1" applyProtection="1"/>
    <xf numFmtId="0" fontId="1" fillId="12" borderId="4" xfId="0" applyFont="1" applyFill="1" applyBorder="1" applyProtection="1"/>
    <xf numFmtId="0" fontId="16" fillId="12" borderId="4" xfId="0" applyFont="1" applyFill="1" applyBorder="1" applyProtection="1"/>
    <xf numFmtId="0" fontId="16" fillId="12" borderId="0" xfId="0" applyFont="1" applyFill="1" applyBorder="1" applyProtection="1"/>
    <xf numFmtId="164" fontId="16" fillId="12" borderId="0" xfId="0" applyNumberFormat="1" applyFont="1" applyFill="1" applyBorder="1" applyProtection="1"/>
    <xf numFmtId="164" fontId="16" fillId="12" borderId="5" xfId="0" applyNumberFormat="1" applyFont="1" applyFill="1" applyBorder="1" applyProtection="1"/>
    <xf numFmtId="0" fontId="15" fillId="0" borderId="4" xfId="0" applyFont="1" applyBorder="1" applyAlignment="1" applyProtection="1">
      <alignment horizontal="right"/>
    </xf>
    <xf numFmtId="0" fontId="0" fillId="0" borderId="4" xfId="0" applyBorder="1" applyProtection="1"/>
    <xf numFmtId="0" fontId="21" fillId="4" borderId="0" xfId="0" applyFont="1" applyFill="1" applyProtection="1"/>
    <xf numFmtId="0" fontId="16" fillId="14" borderId="1" xfId="0" applyFont="1" applyFill="1" applyBorder="1" applyProtection="1"/>
    <xf numFmtId="0" fontId="16" fillId="14" borderId="2" xfId="0" applyFont="1" applyFill="1" applyBorder="1" applyProtection="1"/>
    <xf numFmtId="0" fontId="16" fillId="14" borderId="3" xfId="0" applyFont="1" applyFill="1" applyBorder="1" applyProtection="1"/>
    <xf numFmtId="0" fontId="16" fillId="14" borderId="4" xfId="0" applyFont="1" applyFill="1" applyBorder="1" applyProtection="1"/>
    <xf numFmtId="0" fontId="22" fillId="14" borderId="0" xfId="0" applyFont="1" applyFill="1" applyBorder="1" applyProtection="1"/>
    <xf numFmtId="0" fontId="16" fillId="14" borderId="0" xfId="0" applyFont="1" applyFill="1" applyBorder="1" applyProtection="1"/>
    <xf numFmtId="164" fontId="22" fillId="14" borderId="5" xfId="0" applyNumberFormat="1" applyFont="1" applyFill="1" applyBorder="1" applyProtection="1"/>
    <xf numFmtId="0" fontId="16" fillId="14" borderId="6" xfId="0" applyFont="1" applyFill="1" applyBorder="1" applyProtection="1"/>
    <xf numFmtId="0" fontId="16" fillId="14" borderId="7" xfId="0" applyFont="1" applyFill="1" applyBorder="1" applyProtection="1"/>
    <xf numFmtId="0" fontId="16" fillId="14" borderId="8" xfId="0" applyFont="1" applyFill="1" applyBorder="1" applyProtection="1"/>
    <xf numFmtId="0" fontId="4" fillId="4" borderId="9" xfId="0" applyFont="1" applyFill="1" applyBorder="1" applyAlignment="1" applyProtection="1">
      <alignment horizontal="center" vertical="top"/>
      <protection locked="0"/>
    </xf>
    <xf numFmtId="0" fontId="4" fillId="4" borderId="12" xfId="0" applyFont="1" applyFill="1" applyBorder="1" applyAlignment="1" applyProtection="1">
      <alignment horizontal="center" vertical="top"/>
      <protection locked="0"/>
    </xf>
    <xf numFmtId="0" fontId="0" fillId="4" borderId="1"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0" xfId="0" applyBorder="1" applyProtection="1">
      <protection locked="0"/>
    </xf>
    <xf numFmtId="0" fontId="0" fillId="0" borderId="0" xfId="0" applyFill="1" applyBorder="1" applyProtection="1">
      <protection locked="0"/>
    </xf>
    <xf numFmtId="0" fontId="15" fillId="0" borderId="4" xfId="0" applyFont="1" applyBorder="1" applyAlignment="1" applyProtection="1">
      <alignment horizontal="right"/>
      <protection locked="0"/>
    </xf>
    <xf numFmtId="0" fontId="0" fillId="0" borderId="4" xfId="0" applyBorder="1" applyProtection="1">
      <protection locked="0"/>
    </xf>
    <xf numFmtId="164" fontId="0" fillId="0" borderId="0" xfId="0" applyNumberFormat="1" applyBorder="1" applyProtection="1">
      <protection locked="0"/>
    </xf>
    <xf numFmtId="164" fontId="0" fillId="0" borderId="5" xfId="0" applyNumberFormat="1" applyBorder="1" applyProtection="1">
      <protection locked="0"/>
    </xf>
    <xf numFmtId="0" fontId="0" fillId="0" borderId="4" xfId="0" applyBorder="1" applyAlignment="1" applyProtection="1">
      <alignment horizontal="right"/>
      <protection locked="0"/>
    </xf>
    <xf numFmtId="0" fontId="19" fillId="14" borderId="9" xfId="0" applyFont="1" applyFill="1" applyBorder="1" applyAlignment="1" applyProtection="1">
      <alignment vertical="center"/>
    </xf>
    <xf numFmtId="0" fontId="0" fillId="4" borderId="13"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11" borderId="13" xfId="0" applyFont="1" applyFill="1" applyBorder="1" applyProtection="1"/>
    <xf numFmtId="0" fontId="1" fillId="11" borderId="3" xfId="0" applyFont="1" applyFill="1" applyBorder="1" applyProtection="1"/>
    <xf numFmtId="0" fontId="15" fillId="0" borderId="16" xfId="0" applyFont="1" applyBorder="1" applyAlignment="1" applyProtection="1">
      <alignment horizontal="right" vertical="center"/>
    </xf>
    <xf numFmtId="0" fontId="0" fillId="0" borderId="16" xfId="0" applyBorder="1" applyAlignment="1" applyProtection="1">
      <alignment vertical="center"/>
    </xf>
    <xf numFmtId="0" fontId="0" fillId="0" borderId="19" xfId="0" applyBorder="1" applyAlignment="1" applyProtection="1">
      <alignment vertical="center"/>
    </xf>
    <xf numFmtId="0" fontId="15" fillId="0" borderId="18" xfId="0" applyFont="1" applyBorder="1" applyAlignment="1" applyProtection="1">
      <alignment horizontal="right" vertical="center"/>
    </xf>
    <xf numFmtId="0" fontId="0" fillId="0" borderId="18" xfId="0" applyBorder="1" applyAlignment="1" applyProtection="1">
      <alignment vertical="center"/>
    </xf>
    <xf numFmtId="0" fontId="0" fillId="0" borderId="21" xfId="0" applyBorder="1" applyProtection="1"/>
    <xf numFmtId="0" fontId="15" fillId="0" borderId="16" xfId="0" applyFont="1" applyBorder="1" applyAlignment="1" applyProtection="1">
      <alignment horizontal="right"/>
    </xf>
    <xf numFmtId="0" fontId="0" fillId="0" borderId="16" xfId="0" applyBorder="1" applyProtection="1"/>
    <xf numFmtId="0" fontId="15" fillId="0" borderId="17" xfId="0" applyFont="1" applyBorder="1" applyAlignment="1" applyProtection="1">
      <alignment horizontal="right"/>
    </xf>
    <xf numFmtId="0" fontId="0" fillId="0" borderId="17" xfId="0" applyBorder="1" applyProtection="1"/>
    <xf numFmtId="0" fontId="15" fillId="0" borderId="18" xfId="0" applyFont="1" applyBorder="1" applyAlignment="1" applyProtection="1">
      <alignment horizontal="right"/>
    </xf>
    <xf numFmtId="0" fontId="0" fillId="0" borderId="18" xfId="0" applyBorder="1" applyProtection="1"/>
    <xf numFmtId="0" fontId="1" fillId="11" borderId="16" xfId="0" applyFont="1" applyFill="1" applyBorder="1" applyProtection="1"/>
    <xf numFmtId="0" fontId="0" fillId="0" borderId="20" xfId="0" applyBorder="1" applyProtection="1"/>
    <xf numFmtId="0" fontId="1" fillId="12" borderId="17" xfId="0" applyFont="1" applyFill="1" applyBorder="1" applyProtection="1"/>
    <xf numFmtId="0" fontId="16" fillId="12" borderId="17" xfId="0" applyFont="1" applyFill="1" applyBorder="1" applyProtection="1"/>
    <xf numFmtId="0" fontId="1" fillId="0" borderId="0" xfId="0" applyFont="1" applyProtection="1"/>
    <xf numFmtId="0" fontId="29" fillId="0" borderId="0" xfId="1" applyProtection="1"/>
    <xf numFmtId="0" fontId="31" fillId="4" borderId="0" xfId="0" applyFont="1" applyFill="1" applyProtection="1"/>
    <xf numFmtId="0" fontId="31" fillId="4" borderId="0" xfId="0" applyFont="1" applyFill="1" applyAlignment="1" applyProtection="1">
      <alignment horizontal="center"/>
    </xf>
    <xf numFmtId="0" fontId="0" fillId="0" borderId="0" xfId="0" applyAlignment="1">
      <alignment vertical="center"/>
    </xf>
    <xf numFmtId="0" fontId="32" fillId="11" borderId="13" xfId="0" applyFont="1" applyFill="1" applyBorder="1" applyAlignment="1" applyProtection="1">
      <alignment vertical="center"/>
    </xf>
    <xf numFmtId="0" fontId="30" fillId="4" borderId="0" xfId="0" applyFont="1" applyFill="1" applyProtection="1"/>
    <xf numFmtId="0" fontId="0" fillId="13" borderId="9" xfId="0" applyFill="1" applyBorder="1" applyAlignment="1" applyProtection="1">
      <alignment horizontal="center"/>
    </xf>
    <xf numFmtId="0" fontId="32" fillId="11" borderId="0" xfId="0" applyFont="1" applyFill="1" applyBorder="1" applyAlignment="1" applyProtection="1">
      <alignment vertical="center"/>
    </xf>
    <xf numFmtId="0" fontId="16" fillId="4" borderId="2" xfId="0" applyFont="1" applyFill="1" applyBorder="1" applyAlignment="1" applyProtection="1">
      <alignment horizontal="center"/>
    </xf>
    <xf numFmtId="0" fontId="16" fillId="4" borderId="0" xfId="0" applyFont="1" applyFill="1" applyBorder="1" applyAlignment="1" applyProtection="1">
      <alignment horizontal="center"/>
    </xf>
    <xf numFmtId="0" fontId="16" fillId="4" borderId="7" xfId="0" applyFont="1" applyFill="1" applyBorder="1" applyAlignment="1" applyProtection="1">
      <alignment horizontal="center"/>
    </xf>
    <xf numFmtId="0" fontId="33" fillId="12" borderId="4" xfId="0" applyFont="1" applyFill="1" applyBorder="1" applyProtection="1"/>
    <xf numFmtId="0" fontId="35" fillId="6" borderId="0" xfId="0" applyFont="1" applyFill="1" applyBorder="1" applyAlignment="1" applyProtection="1">
      <alignment vertical="center"/>
      <protection locked="0" hidden="1"/>
    </xf>
    <xf numFmtId="0" fontId="30" fillId="4" borderId="0" xfId="0" applyFont="1" applyFill="1" applyBorder="1" applyAlignment="1" applyProtection="1">
      <alignment horizontal="left"/>
    </xf>
    <xf numFmtId="0" fontId="6" fillId="4" borderId="0" xfId="0" applyFont="1" applyFill="1" applyBorder="1" applyAlignment="1" applyProtection="1">
      <alignment horizontal="left"/>
      <protection hidden="1"/>
    </xf>
    <xf numFmtId="0" fontId="30" fillId="4" borderId="0" xfId="0" applyFont="1" applyFill="1" applyBorder="1" applyAlignment="1" applyProtection="1">
      <alignment horizontal="left" vertical="center"/>
    </xf>
    <xf numFmtId="14" fontId="30" fillId="4" borderId="0" xfId="0" applyNumberFormat="1" applyFont="1" applyFill="1" applyBorder="1" applyAlignment="1" applyProtection="1">
      <alignment vertical="center"/>
    </xf>
    <xf numFmtId="0" fontId="6" fillId="4" borderId="0" xfId="0" applyFont="1" applyFill="1" applyBorder="1" applyAlignment="1" applyProtection="1">
      <alignment vertical="center"/>
      <protection hidden="1"/>
    </xf>
    <xf numFmtId="0" fontId="30" fillId="4" borderId="0" xfId="0" applyFont="1" applyFill="1" applyBorder="1" applyAlignment="1" applyProtection="1">
      <alignment horizontal="right" vertical="center"/>
    </xf>
    <xf numFmtId="0" fontId="1" fillId="0" borderId="0" xfId="0" applyFont="1" applyFill="1" applyBorder="1" applyAlignment="1" applyProtection="1">
      <alignment horizontal="left"/>
    </xf>
    <xf numFmtId="0" fontId="1" fillId="0" borderId="5" xfId="0" applyFont="1" applyFill="1" applyBorder="1" applyAlignment="1" applyProtection="1">
      <alignment horizontal="left"/>
    </xf>
    <xf numFmtId="0" fontId="37" fillId="0" borderId="0" xfId="0" applyFont="1" applyFill="1" applyBorder="1" applyAlignment="1" applyProtection="1">
      <alignment horizontal="left"/>
    </xf>
    <xf numFmtId="0" fontId="38" fillId="0" borderId="14" xfId="0" applyFont="1" applyFill="1" applyBorder="1" applyProtection="1"/>
    <xf numFmtId="0" fontId="37" fillId="0" borderId="0" xfId="0" applyFont="1" applyFill="1" applyBorder="1" applyProtection="1"/>
    <xf numFmtId="0" fontId="37" fillId="0" borderId="0" xfId="0" applyFont="1" applyFill="1" applyBorder="1" applyAlignment="1" applyProtection="1"/>
    <xf numFmtId="0" fontId="37" fillId="0" borderId="5" xfId="0" applyFont="1" applyFill="1" applyBorder="1" applyAlignment="1" applyProtection="1"/>
    <xf numFmtId="0" fontId="38" fillId="0" borderId="0" xfId="0" applyFont="1" applyFill="1" applyBorder="1" applyAlignment="1" applyProtection="1">
      <alignment horizontal="left"/>
    </xf>
    <xf numFmtId="0" fontId="21" fillId="4" borderId="0" xfId="0" applyFont="1" applyFill="1" applyAlignment="1" applyProtection="1">
      <alignment horizontal="center" vertical="center"/>
    </xf>
    <xf numFmtId="0" fontId="3" fillId="4" borderId="0" xfId="0" applyFont="1" applyFill="1" applyBorder="1" applyProtection="1">
      <protection locked="0"/>
    </xf>
    <xf numFmtId="0" fontId="0" fillId="4" borderId="0" xfId="0" applyFill="1" applyBorder="1" applyProtection="1">
      <protection locked="0"/>
    </xf>
    <xf numFmtId="0" fontId="15" fillId="0" borderId="14" xfId="0" applyFont="1" applyBorder="1" applyAlignment="1" applyProtection="1">
      <alignment horizontal="right"/>
      <protection locked="0"/>
    </xf>
    <xf numFmtId="0" fontId="1" fillId="0" borderId="14" xfId="0" applyFont="1" applyFill="1" applyBorder="1" applyProtection="1">
      <protection locked="0"/>
    </xf>
    <xf numFmtId="0" fontId="0" fillId="0" borderId="15" xfId="0" applyBorder="1" applyProtection="1">
      <protection locked="0"/>
    </xf>
    <xf numFmtId="0" fontId="0" fillId="4" borderId="0" xfId="0" applyFill="1" applyProtection="1">
      <protection locked="0"/>
    </xf>
    <xf numFmtId="0" fontId="0" fillId="0" borderId="0" xfId="0" applyProtection="1">
      <protection locked="0"/>
    </xf>
    <xf numFmtId="0" fontId="39" fillId="4" borderId="0" xfId="0" applyFont="1" applyFill="1" applyBorder="1" applyAlignment="1" applyProtection="1">
      <alignment horizontal="left" vertical="center"/>
    </xf>
    <xf numFmtId="0" fontId="0" fillId="4" borderId="2" xfId="0" applyFill="1" applyBorder="1" applyAlignment="1" applyProtection="1"/>
    <xf numFmtId="0" fontId="30" fillId="4" borderId="2" xfId="0" applyFont="1" applyFill="1" applyBorder="1" applyAlignment="1" applyProtection="1"/>
    <xf numFmtId="0" fontId="0" fillId="0" borderId="19" xfId="0" applyBorder="1" applyProtection="1"/>
    <xf numFmtId="0" fontId="40" fillId="4" borderId="0" xfId="1" applyFont="1" applyFill="1" applyBorder="1" applyAlignment="1" applyProtection="1">
      <alignment horizontal="left" vertical="center"/>
    </xf>
    <xf numFmtId="0" fontId="34" fillId="6" borderId="0" xfId="0" applyFont="1" applyFill="1" applyBorder="1" applyAlignment="1" applyProtection="1">
      <alignment horizontal="left"/>
      <protection locked="0" hidden="1"/>
    </xf>
    <xf numFmtId="0" fontId="11" fillId="11" borderId="1" xfId="0" applyFont="1" applyFill="1" applyBorder="1" applyAlignment="1" applyProtection="1">
      <alignment horizontal="center" vertical="center" wrapText="1"/>
    </xf>
    <xf numFmtId="0" fontId="11" fillId="11" borderId="2" xfId="0" applyFont="1" applyFill="1" applyBorder="1" applyAlignment="1" applyProtection="1">
      <alignment horizontal="center" vertical="center" wrapText="1"/>
    </xf>
    <xf numFmtId="0" fontId="11" fillId="11" borderId="3" xfId="0" applyFont="1" applyFill="1" applyBorder="1" applyAlignment="1" applyProtection="1">
      <alignment horizontal="center" vertical="center" wrapText="1"/>
    </xf>
    <xf numFmtId="0" fontId="11" fillId="11" borderId="4"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wrapText="1"/>
    </xf>
    <xf numFmtId="0" fontId="11" fillId="11" borderId="5" xfId="0" applyFont="1" applyFill="1" applyBorder="1" applyAlignment="1" applyProtection="1">
      <alignment horizontal="center" vertical="center" wrapText="1"/>
    </xf>
    <xf numFmtId="0" fontId="11" fillId="11" borderId="6" xfId="0" applyFont="1" applyFill="1" applyBorder="1" applyAlignment="1" applyProtection="1">
      <alignment horizontal="center" vertical="center" wrapText="1"/>
    </xf>
    <xf numFmtId="0" fontId="11" fillId="11" borderId="7" xfId="0" applyFont="1" applyFill="1" applyBorder="1" applyAlignment="1" applyProtection="1">
      <alignment horizontal="center" vertical="center" wrapText="1"/>
    </xf>
    <xf numFmtId="0" fontId="11" fillId="11" borderId="8" xfId="0" applyFont="1" applyFill="1" applyBorder="1" applyAlignment="1" applyProtection="1">
      <alignment horizontal="center" vertical="center" wrapText="1"/>
    </xf>
    <xf numFmtId="0" fontId="32" fillId="11" borderId="24" xfId="0" applyFont="1" applyFill="1" applyBorder="1" applyAlignment="1" applyProtection="1">
      <alignment horizontal="center" vertical="center"/>
      <protection locked="0"/>
    </xf>
    <xf numFmtId="0" fontId="32" fillId="11" borderId="25" xfId="0" applyFont="1" applyFill="1" applyBorder="1" applyAlignment="1" applyProtection="1">
      <alignment horizontal="center" vertical="center"/>
      <protection locked="0"/>
    </xf>
    <xf numFmtId="0" fontId="9" fillId="4" borderId="9" xfId="0" applyFont="1" applyFill="1" applyBorder="1" applyAlignment="1" applyProtection="1">
      <alignment horizontal="left" vertical="top"/>
    </xf>
    <xf numFmtId="0" fontId="9" fillId="4" borderId="10" xfId="0" applyFont="1" applyFill="1" applyBorder="1" applyAlignment="1" applyProtection="1">
      <alignment horizontal="left" vertical="top"/>
    </xf>
    <xf numFmtId="0" fontId="9" fillId="4" borderId="11" xfId="0" applyFont="1" applyFill="1" applyBorder="1" applyAlignment="1" applyProtection="1">
      <alignment horizontal="left" vertical="top"/>
    </xf>
    <xf numFmtId="0" fontId="0" fillId="11" borderId="0" xfId="0" applyFill="1" applyBorder="1" applyAlignment="1" applyProtection="1">
      <alignment horizontal="center"/>
    </xf>
    <xf numFmtId="0" fontId="0" fillId="11" borderId="5" xfId="0" applyFill="1" applyBorder="1" applyAlignment="1" applyProtection="1">
      <alignment horizontal="center"/>
    </xf>
    <xf numFmtId="0" fontId="1" fillId="11" borderId="4" xfId="0" applyFont="1" applyFill="1" applyBorder="1" applyAlignment="1" applyProtection="1">
      <alignment horizontal="left"/>
    </xf>
    <xf numFmtId="0" fontId="1" fillId="11" borderId="0" xfId="0" applyFont="1" applyFill="1" applyBorder="1" applyAlignment="1" applyProtection="1">
      <alignment horizontal="left"/>
    </xf>
    <xf numFmtId="0" fontId="1" fillId="11" borderId="5" xfId="0" applyFont="1" applyFill="1" applyBorder="1" applyAlignment="1" applyProtection="1">
      <alignment horizontal="left"/>
    </xf>
    <xf numFmtId="0" fontId="30" fillId="4" borderId="0" xfId="0" applyFont="1" applyFill="1" applyAlignment="1" applyProtection="1">
      <alignment horizontal="left" vertical="top" wrapText="1"/>
    </xf>
    <xf numFmtId="0" fontId="30" fillId="4" borderId="0" xfId="0" applyFont="1" applyFill="1" applyAlignment="1" applyProtection="1">
      <alignment horizontal="left" vertical="top"/>
    </xf>
    <xf numFmtId="0" fontId="0" fillId="0" borderId="19" xfId="0" applyBorder="1" applyAlignment="1" applyProtection="1">
      <alignment horizontal="center"/>
    </xf>
    <xf numFmtId="0" fontId="0" fillId="0" borderId="20"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0" fillId="0" borderId="15" xfId="0" applyBorder="1" applyAlignment="1" applyProtection="1">
      <alignment horizontal="center"/>
    </xf>
    <xf numFmtId="0" fontId="0" fillId="0" borderId="23" xfId="0"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colors>
    <mruColors>
      <color rgb="FF00257A"/>
      <color rgb="FF6F7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sharedStrings" Target="sharedStrings.xml"/><Relationship Id="rId3" Type="http://purl.oclc.org/ooxml/officeDocument/relationships/worksheet" Target="worksheets/sheet3.xml"/><Relationship Id="rId7" Type="http://purl.oclc.org/ooxml/officeDocument/relationships/styles" Target="styles.xml"/><Relationship Id="rId12" Type="http://purl.oclc.org/ooxml/officeDocument/relationships/customXml" Target="../customXml/item3.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theme" Target="theme/theme1.xml"/><Relationship Id="rId11" Type="http://purl.oclc.org/ooxml/officeDocument/relationships/customXml" Target="../customXml/item2.xml"/><Relationship Id="rId5" Type="http://purl.oclc.org/ooxml/officeDocument/relationships/worksheet" Target="worksheets/sheet5.xml"/><Relationship Id="rId10" Type="http://purl.oclc.org/ooxml/officeDocument/relationships/customXml" Target="../customXml/item1.xml"/><Relationship Id="rId4" Type="http://purl.oclc.org/ooxml/officeDocument/relationships/worksheet" Target="worksheets/sheet4.xml"/><Relationship Id="rId9" Type="http://purl.oclc.org/ooxml/officeDocument/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purl.oclc.org/ooxml/officeDocument/relationships/image" Target="../media/image3.jpg"/><Relationship Id="rId1" Type="http://purl.oclc.org/ooxml/officeDocument/relationships/image" Target="../media/image2.jpg"/></Relationships>
</file>

<file path=xl/drawings/_rels/drawing2.xml.rels><?xml version="1.0" encoding="UTF-8" standalone="yes"?>
<Relationships xmlns="http://schemas.openxmlformats.org/package/2006/relationships"><Relationship Id="rId2" Type="http://purl.oclc.org/ooxml/officeDocument/relationships/image" Target="../media/image3.jpg"/><Relationship Id="rId1" Type="http://purl.oclc.org/ooxml/officeDocument/relationships/image" Target="../media/image2.jpg"/></Relationships>
</file>

<file path=xl/drawings/_rels/drawing3.xml.rels><?xml version="1.0" encoding="UTF-8" standalone="yes"?>
<Relationships xmlns="http://schemas.openxmlformats.org/package/2006/relationships"><Relationship Id="rId2" Type="http://purl.oclc.org/ooxml/officeDocument/relationships/image" Target="../media/image3.jpg"/><Relationship Id="rId1" Type="http://purl.oclc.org/ooxml/officeDocument/relationships/image" Target="../media/image2.jpg"/></Relationships>
</file>

<file path=xl/drawings/_rels/drawing4.xml.rels><?xml version="1.0" encoding="UTF-8" standalone="yes"?>
<Relationships xmlns="http://schemas.openxmlformats.org/package/2006/relationships"><Relationship Id="rId8" Type="http://purl.oclc.org/ooxml/officeDocument/relationships/image" Target="../media/image11.png"/><Relationship Id="rId13" Type="http://purl.oclc.org/ooxml/officeDocument/relationships/image" Target="../media/image16.png"/><Relationship Id="rId18" Type="http://purl.oclc.org/ooxml/officeDocument/relationships/image" Target="../media/image21.png"/><Relationship Id="rId26" Type="http://purl.oclc.org/ooxml/officeDocument/relationships/image" Target="../media/image29.png"/><Relationship Id="rId3" Type="http://purl.oclc.org/ooxml/officeDocument/relationships/image" Target="../media/image6.png"/><Relationship Id="rId21" Type="http://purl.oclc.org/ooxml/officeDocument/relationships/image" Target="../media/image24.png"/><Relationship Id="rId7" Type="http://purl.oclc.org/ooxml/officeDocument/relationships/image" Target="../media/image10.png"/><Relationship Id="rId12" Type="http://purl.oclc.org/ooxml/officeDocument/relationships/image" Target="../media/image15.png"/><Relationship Id="rId17" Type="http://purl.oclc.org/ooxml/officeDocument/relationships/image" Target="../media/image20.png"/><Relationship Id="rId25" Type="http://purl.oclc.org/ooxml/officeDocument/relationships/image" Target="../media/image28.png"/><Relationship Id="rId2" Type="http://purl.oclc.org/ooxml/officeDocument/relationships/image" Target="../media/image5.png"/><Relationship Id="rId16" Type="http://purl.oclc.org/ooxml/officeDocument/relationships/image" Target="../media/image19.png"/><Relationship Id="rId20" Type="http://purl.oclc.org/ooxml/officeDocument/relationships/image" Target="../media/image23.png"/><Relationship Id="rId1" Type="http://purl.oclc.org/ooxml/officeDocument/relationships/image" Target="../media/image4.png"/><Relationship Id="rId6" Type="http://purl.oclc.org/ooxml/officeDocument/relationships/image" Target="../media/image9.png"/><Relationship Id="rId11" Type="http://purl.oclc.org/ooxml/officeDocument/relationships/image" Target="../media/image14.png"/><Relationship Id="rId24" Type="http://purl.oclc.org/ooxml/officeDocument/relationships/image" Target="../media/image27.png"/><Relationship Id="rId5" Type="http://purl.oclc.org/ooxml/officeDocument/relationships/image" Target="../media/image8.png"/><Relationship Id="rId15" Type="http://purl.oclc.org/ooxml/officeDocument/relationships/image" Target="../media/image18.png"/><Relationship Id="rId23" Type="http://purl.oclc.org/ooxml/officeDocument/relationships/image" Target="../media/image26.png"/><Relationship Id="rId28" Type="http://purl.oclc.org/ooxml/officeDocument/relationships/image" Target="../media/image31.png"/><Relationship Id="rId10" Type="http://purl.oclc.org/ooxml/officeDocument/relationships/image" Target="../media/image13.png"/><Relationship Id="rId19" Type="http://purl.oclc.org/ooxml/officeDocument/relationships/image" Target="../media/image22.png"/><Relationship Id="rId4" Type="http://purl.oclc.org/ooxml/officeDocument/relationships/image" Target="../media/image7.png"/><Relationship Id="rId9" Type="http://purl.oclc.org/ooxml/officeDocument/relationships/image" Target="../media/image12.png"/><Relationship Id="rId14" Type="http://purl.oclc.org/ooxml/officeDocument/relationships/image" Target="../media/image17.png"/><Relationship Id="rId22" Type="http://purl.oclc.org/ooxml/officeDocument/relationships/image" Target="../media/image25.png"/><Relationship Id="rId27" Type="http://purl.oclc.org/ooxml/officeDocument/relationships/image" Target="../media/image30.png"/></Relationships>
</file>

<file path=xl/drawings/_rels/drawing5.xml.rels><?xml version="1.0" encoding="UTF-8" standalone="yes"?>
<Relationships xmlns="http://schemas.openxmlformats.org/package/2006/relationships"><Relationship Id="rId2" Type="http://purl.oclc.org/ooxml/officeDocument/relationships/image" Target="../media/image33.png"/><Relationship Id="rId1" Type="http://purl.oclc.org/ooxml/officeDocument/relationships/image" Target="../media/image32.png"/></Relationships>
</file>

<file path=xl/drawings/_rels/vmlDrawing1.vml.rels><?xml version="1.0" encoding="UTF-8" standalone="yes"?>
<Relationships xmlns="http://schemas.openxmlformats.org/package/2006/relationships"><Relationship Id="rId1" Type="http://purl.oclc.org/ooxml/officeDocument/relationships/image" Target="../media/image1.emf"/></Relationships>
</file>

<file path=xl/drawings/drawing1.xml><?xml version="1.0" encoding="utf-8"?>
<xdr:wsDr xmlns:xdr="http://purl.oclc.org/ooxml/drawingml/spreadsheetDrawing" xmlns:a="http://purl.oclc.org/ooxml/drawingml/main">
  <xdr:twoCellAnchor editAs="oneCell">
    <xdr:from>
      <xdr:col>0</xdr:col>
      <xdr:colOff>240183</xdr:colOff>
      <xdr:row>0</xdr:row>
      <xdr:rowOff>57150</xdr:rowOff>
    </xdr:from>
    <xdr:to>
      <xdr:col>2</xdr:col>
      <xdr:colOff>1630009</xdr:colOff>
      <xdr:row>5</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6.237%"/>
        <a:stretch/>
      </xdr:blipFill>
      <xdr:spPr>
        <a:xfrm>
          <a:off x="240183" y="57150"/>
          <a:ext cx="2279461" cy="904875"/>
        </a:xfrm>
        <a:prstGeom prst="rect">
          <a:avLst/>
        </a:prstGeom>
      </xdr:spPr>
    </xdr:pic>
    <xdr:clientData/>
  </xdr:twoCellAnchor>
  <xdr:twoCellAnchor editAs="oneCell">
    <xdr:from>
      <xdr:col>8</xdr:col>
      <xdr:colOff>651510</xdr:colOff>
      <xdr:row>97</xdr:row>
      <xdr:rowOff>126577</xdr:rowOff>
    </xdr:from>
    <xdr:to>
      <xdr:col>12</xdr:col>
      <xdr:colOff>1249679</xdr:colOff>
      <xdr:row>105</xdr:row>
      <xdr:rowOff>218232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138160" y="12966277"/>
          <a:ext cx="2093594" cy="1610786"/>
        </a:xfrm>
        <a:prstGeom prst="rect">
          <a:avLst/>
        </a:prstGeom>
      </xdr:spPr>
    </xdr:pic>
    <xdr:clientData/>
  </xdr:twoCellAnchor>
  <xdr:twoCellAnchor editAs="oneCell">
    <xdr:from>
      <xdr:col>2</xdr:col>
      <xdr:colOff>2095500</xdr:colOff>
      <xdr:row>1</xdr:row>
      <xdr:rowOff>19050</xdr:rowOff>
    </xdr:from>
    <xdr:to>
      <xdr:col>2</xdr:col>
      <xdr:colOff>3486150</xdr:colOff>
      <xdr:row>3</xdr:row>
      <xdr:rowOff>133350</xdr:rowOff>
    </xdr:to>
    <xdr:sp macro="" textlink="">
      <xdr:nvSpPr>
        <xdr:cNvPr id="8207" name="CommandButton1">
          <a:extLst>
            <a:ext uri="{63B3BB69-23CF-44E3-9099-C40C66FF867C}">
              <a14:compatExt xmlns:a14="http://schemas.microsoft.com/office/drawing/2010/main" spid="_x0000_s6159"/>
            </a:ext>
            <a:ext uri="{FF2B5EF4-FFF2-40B4-BE49-F238E27FC236}">
              <a16:creationId xmlns:a16="http://schemas.microsoft.com/office/drawing/2014/main" id="{07D63608-0969-49C9-ADEA-19C41B2116D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fLocksWithSheet="0"/>
  </xdr:twoCellAnchor>
</xdr:wsDr>
</file>

<file path=xl/drawings/drawing2.xml><?xml version="1.0" encoding="utf-8"?>
<xdr:wsDr xmlns:xdr="http://purl.oclc.org/ooxml/drawingml/spreadsheetDrawing" xmlns:a="http://purl.oclc.org/ooxml/drawingml/main">
  <xdr:twoCellAnchor editAs="oneCell">
    <xdr:from>
      <xdr:col>0</xdr:col>
      <xdr:colOff>240183</xdr:colOff>
      <xdr:row>0</xdr:row>
      <xdr:rowOff>57150</xdr:rowOff>
    </xdr:from>
    <xdr:to>
      <xdr:col>2</xdr:col>
      <xdr:colOff>1633819</xdr:colOff>
      <xdr:row>5</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6.237%"/>
        <a:stretch/>
      </xdr:blipFill>
      <xdr:spPr>
        <a:xfrm>
          <a:off x="240183" y="57150"/>
          <a:ext cx="2279461" cy="1002168"/>
        </a:xfrm>
        <a:prstGeom prst="rect">
          <a:avLst/>
        </a:prstGeom>
      </xdr:spPr>
    </xdr:pic>
    <xdr:clientData/>
  </xdr:twoCellAnchor>
  <xdr:twoCellAnchor editAs="oneCell">
    <xdr:from>
      <xdr:col>8</xdr:col>
      <xdr:colOff>651510</xdr:colOff>
      <xdr:row>97</xdr:row>
      <xdr:rowOff>126577</xdr:rowOff>
    </xdr:from>
    <xdr:to>
      <xdr:col>12</xdr:col>
      <xdr:colOff>1249679</xdr:colOff>
      <xdr:row>106</xdr:row>
      <xdr:rowOff>3813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059843" y="13186410"/>
          <a:ext cx="2080894" cy="1612903"/>
        </a:xfrm>
        <a:prstGeom prst="rect">
          <a:avLst/>
        </a:prstGeom>
      </xdr:spPr>
    </xdr:pic>
    <xdr:clientData/>
  </xdr:twoCellAnchor>
</xdr:wsDr>
</file>

<file path=xl/drawings/drawing3.xml><?xml version="1.0" encoding="utf-8"?>
<xdr:wsDr xmlns:xdr="http://purl.oclc.org/ooxml/drawingml/spreadsheetDrawing" xmlns:a="http://purl.oclc.org/ooxml/drawingml/main">
  <xdr:twoCellAnchor editAs="oneCell">
    <xdr:from>
      <xdr:col>0</xdr:col>
      <xdr:colOff>240183</xdr:colOff>
      <xdr:row>0</xdr:row>
      <xdr:rowOff>57150</xdr:rowOff>
    </xdr:from>
    <xdr:to>
      <xdr:col>2</xdr:col>
      <xdr:colOff>1633819</xdr:colOff>
      <xdr:row>9</xdr:row>
      <xdr:rowOff>104913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purl.oclc.org/ooxml/officeDocument/relationships" r:embed="rId1" cstate="print">
          <a:extLst>
            <a:ext uri="{28A0092B-C50C-407E-A947-70E740481C1C}">
              <a14:useLocalDpi xmlns:a14="http://schemas.microsoft.com/office/drawing/2010/main" val="0"/>
            </a:ext>
          </a:extLst>
        </a:blip>
        <a:srcRect t="6.237%"/>
        <a:stretch/>
      </xdr:blipFill>
      <xdr:spPr>
        <a:xfrm>
          <a:off x="240183" y="57150"/>
          <a:ext cx="2279461" cy="1002168"/>
        </a:xfrm>
        <a:prstGeom prst="rect">
          <a:avLst/>
        </a:prstGeom>
      </xdr:spPr>
    </xdr:pic>
    <xdr:clientData/>
  </xdr:twoCellAnchor>
  <xdr:twoCellAnchor editAs="oneCell">
    <xdr:from>
      <xdr:col>8</xdr:col>
      <xdr:colOff>651510</xdr:colOff>
      <xdr:row>97</xdr:row>
      <xdr:rowOff>126577</xdr:rowOff>
    </xdr:from>
    <xdr:to>
      <xdr:col>12</xdr:col>
      <xdr:colOff>1247774</xdr:colOff>
      <xdr:row>106</xdr:row>
      <xdr:rowOff>3814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138160" y="13175827"/>
          <a:ext cx="2084069" cy="1610786"/>
        </a:xfrm>
        <a:prstGeom prst="rect">
          <a:avLst/>
        </a:prstGeom>
      </xdr:spPr>
    </xdr:pic>
    <xdr:clientData/>
  </xdr:twoCellAnchor>
</xdr:wsDr>
</file>

<file path=xl/drawings/drawing4.xml><?xml version="1.0" encoding="utf-8"?>
<xdr:wsDr xmlns:xdr="http://purl.oclc.org/ooxml/drawingml/spreadsheetDrawing" xmlns:a="http://purl.oclc.org/ooxml/drawingml/main">
  <xdr:twoCellAnchor editAs="oneCell">
    <xdr:from>
      <xdr:col>4</xdr:col>
      <xdr:colOff>180976</xdr:colOff>
      <xdr:row>2</xdr:row>
      <xdr:rowOff>57150</xdr:rowOff>
    </xdr:from>
    <xdr:to>
      <xdr:col>4</xdr:col>
      <xdr:colOff>1762126</xdr:colOff>
      <xdr:row>2</xdr:row>
      <xdr:rowOff>1340171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purl.oclc.org/ooxml/officeDocument/relationships" r:embed="rId1"/>
        <a:stretch>
          <a:fillRect/>
        </a:stretch>
      </xdr:blipFill>
      <xdr:spPr>
        <a:xfrm>
          <a:off x="7905751" y="447675"/>
          <a:ext cx="1581150" cy="1283021"/>
        </a:xfrm>
        <a:prstGeom prst="rect">
          <a:avLst/>
        </a:prstGeom>
      </xdr:spPr>
    </xdr:pic>
    <xdr:clientData/>
  </xdr:twoCellAnchor>
  <xdr:twoCellAnchor editAs="oneCell">
    <xdr:from>
      <xdr:col>4</xdr:col>
      <xdr:colOff>76201</xdr:colOff>
      <xdr:row>3</xdr:row>
      <xdr:rowOff>47624</xdr:rowOff>
    </xdr:from>
    <xdr:to>
      <xdr:col>4</xdr:col>
      <xdr:colOff>1924051</xdr:colOff>
      <xdr:row>3</xdr:row>
      <xdr:rowOff>1423131</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purl.oclc.org/ooxml/officeDocument/relationships" r:embed="rId2"/>
        <a:srcRect l="3.791%" t="11.083%" r="4.265%"/>
        <a:stretch/>
      </xdr:blipFill>
      <xdr:spPr>
        <a:xfrm>
          <a:off x="7800976" y="1809749"/>
          <a:ext cx="1847850" cy="1375507"/>
        </a:xfrm>
        <a:prstGeom prst="rect">
          <a:avLst/>
        </a:prstGeom>
      </xdr:spPr>
    </xdr:pic>
    <xdr:clientData/>
  </xdr:twoCellAnchor>
  <xdr:twoCellAnchor editAs="oneCell">
    <xdr:from>
      <xdr:col>4</xdr:col>
      <xdr:colOff>538553</xdr:colOff>
      <xdr:row>5</xdr:row>
      <xdr:rowOff>28575</xdr:rowOff>
    </xdr:from>
    <xdr:to>
      <xdr:col>4</xdr:col>
      <xdr:colOff>1476375</xdr:colOff>
      <xdr:row>8</xdr:row>
      <xdr:rowOff>47626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purl.oclc.org/ooxml/officeDocument/relationships" r:embed="rId3"/>
        <a:srcRect l="6.558%" t="10.206%" r="8.185%" b="6.791%"/>
        <a:stretch/>
      </xdr:blipFill>
      <xdr:spPr>
        <a:xfrm>
          <a:off x="8263328" y="3524250"/>
          <a:ext cx="937822" cy="733426"/>
        </a:xfrm>
        <a:prstGeom prst="rect">
          <a:avLst/>
        </a:prstGeom>
      </xdr:spPr>
    </xdr:pic>
    <xdr:clientData/>
  </xdr:twoCellAnchor>
  <xdr:twoCellAnchor editAs="oneCell">
    <xdr:from>
      <xdr:col>4</xdr:col>
      <xdr:colOff>746124</xdr:colOff>
      <xdr:row>9</xdr:row>
      <xdr:rowOff>20109</xdr:rowOff>
    </xdr:from>
    <xdr:to>
      <xdr:col>4</xdr:col>
      <xdr:colOff>1238249</xdr:colOff>
      <xdr:row>10</xdr:row>
      <xdr:rowOff>217065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purl.oclc.org/ooxml/officeDocument/relationships" r:embed="rId4"/>
        <a:stretch>
          <a:fillRect/>
        </a:stretch>
      </xdr:blipFill>
      <xdr:spPr>
        <a:xfrm>
          <a:off x="8302624" y="4433359"/>
          <a:ext cx="492125" cy="440373"/>
        </a:xfrm>
        <a:prstGeom prst="rect">
          <a:avLst/>
        </a:prstGeom>
      </xdr:spPr>
    </xdr:pic>
    <xdr:clientData/>
  </xdr:twoCellAnchor>
  <xdr:twoCellAnchor editAs="oneCell">
    <xdr:from>
      <xdr:col>4</xdr:col>
      <xdr:colOff>638176</xdr:colOff>
      <xdr:row>14</xdr:row>
      <xdr:rowOff>19051</xdr:rowOff>
    </xdr:from>
    <xdr:to>
      <xdr:col>4</xdr:col>
      <xdr:colOff>1381125</xdr:colOff>
      <xdr:row>14</xdr:row>
      <xdr:rowOff>694095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purl.oclc.org/ooxml/officeDocument/relationships" r:embed="rId5"/>
        <a:stretch>
          <a:fillRect/>
        </a:stretch>
      </xdr:blipFill>
      <xdr:spPr>
        <a:xfrm>
          <a:off x="8362951" y="5248276"/>
          <a:ext cx="742949" cy="675044"/>
        </a:xfrm>
        <a:prstGeom prst="rect">
          <a:avLst/>
        </a:prstGeom>
      </xdr:spPr>
    </xdr:pic>
    <xdr:clientData/>
  </xdr:twoCellAnchor>
  <xdr:twoCellAnchor editAs="oneCell">
    <xdr:from>
      <xdr:col>4</xdr:col>
      <xdr:colOff>685801</xdr:colOff>
      <xdr:row>15</xdr:row>
      <xdr:rowOff>19051</xdr:rowOff>
    </xdr:from>
    <xdr:to>
      <xdr:col>4</xdr:col>
      <xdr:colOff>1417919</xdr:colOff>
      <xdr:row>15</xdr:row>
      <xdr:rowOff>685801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purl.oclc.org/ooxml/officeDocument/relationships" r:embed="rId6"/>
        <a:stretch>
          <a:fillRect/>
        </a:stretch>
      </xdr:blipFill>
      <xdr:spPr>
        <a:xfrm>
          <a:off x="8410576" y="5953126"/>
          <a:ext cx="732118" cy="666750"/>
        </a:xfrm>
        <a:prstGeom prst="rect">
          <a:avLst/>
        </a:prstGeom>
      </xdr:spPr>
    </xdr:pic>
    <xdr:clientData/>
  </xdr:twoCellAnchor>
  <xdr:twoCellAnchor editAs="oneCell">
    <xdr:from>
      <xdr:col>4</xdr:col>
      <xdr:colOff>590550</xdr:colOff>
      <xdr:row>16</xdr:row>
      <xdr:rowOff>38100</xdr:rowOff>
    </xdr:from>
    <xdr:to>
      <xdr:col>4</xdr:col>
      <xdr:colOff>1513050</xdr:colOff>
      <xdr:row>16</xdr:row>
      <xdr:rowOff>677017</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purl.oclc.org/ooxml/officeDocument/relationships" r:embed="rId7"/>
        <a:stretch>
          <a:fillRect/>
        </a:stretch>
      </xdr:blipFill>
      <xdr:spPr>
        <a:xfrm>
          <a:off x="8315325" y="6677025"/>
          <a:ext cx="922500" cy="638917"/>
        </a:xfrm>
        <a:prstGeom prst="rect">
          <a:avLst/>
        </a:prstGeom>
      </xdr:spPr>
    </xdr:pic>
    <xdr:clientData/>
  </xdr:twoCellAnchor>
  <xdr:twoCellAnchor editAs="oneCell">
    <xdr:from>
      <xdr:col>4</xdr:col>
      <xdr:colOff>504825</xdr:colOff>
      <xdr:row>17</xdr:row>
      <xdr:rowOff>28575</xdr:rowOff>
    </xdr:from>
    <xdr:to>
      <xdr:col>4</xdr:col>
      <xdr:colOff>1543050</xdr:colOff>
      <xdr:row>17</xdr:row>
      <xdr:rowOff>685800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purl.oclc.org/ooxml/officeDocument/relationships" r:embed="rId8"/>
        <a:srcRect r="2.98%" b="5.277%"/>
        <a:stretch/>
      </xdr:blipFill>
      <xdr:spPr>
        <a:xfrm>
          <a:off x="8229600" y="7372350"/>
          <a:ext cx="1038225" cy="657225"/>
        </a:xfrm>
        <a:prstGeom prst="rect">
          <a:avLst/>
        </a:prstGeom>
      </xdr:spPr>
    </xdr:pic>
    <xdr:clientData/>
  </xdr:twoCellAnchor>
  <xdr:twoCellAnchor editAs="oneCell">
    <xdr:from>
      <xdr:col>4</xdr:col>
      <xdr:colOff>476250</xdr:colOff>
      <xdr:row>18</xdr:row>
      <xdr:rowOff>28575</xdr:rowOff>
    </xdr:from>
    <xdr:to>
      <xdr:col>4</xdr:col>
      <xdr:colOff>1562100</xdr:colOff>
      <xdr:row>18</xdr:row>
      <xdr:rowOff>696344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purl.oclc.org/ooxml/officeDocument/relationships" r:embed="rId9"/>
        <a:stretch>
          <a:fillRect/>
        </a:stretch>
      </xdr:blipFill>
      <xdr:spPr>
        <a:xfrm>
          <a:off x="8201025" y="8077200"/>
          <a:ext cx="1085850" cy="667769"/>
        </a:xfrm>
        <a:prstGeom prst="rect">
          <a:avLst/>
        </a:prstGeom>
      </xdr:spPr>
    </xdr:pic>
    <xdr:clientData/>
  </xdr:twoCellAnchor>
  <xdr:twoCellAnchor editAs="oneCell">
    <xdr:from>
      <xdr:col>4</xdr:col>
      <xdr:colOff>657225</xdr:colOff>
      <xdr:row>19</xdr:row>
      <xdr:rowOff>28575</xdr:rowOff>
    </xdr:from>
    <xdr:to>
      <xdr:col>4</xdr:col>
      <xdr:colOff>1459792</xdr:colOff>
      <xdr:row>20</xdr:row>
      <xdr:rowOff>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purl.oclc.org/ooxml/officeDocument/relationships" r:embed="rId10"/>
        <a:stretch>
          <a:fillRect/>
        </a:stretch>
      </xdr:blipFill>
      <xdr:spPr>
        <a:xfrm>
          <a:off x="8382000" y="8782050"/>
          <a:ext cx="802567" cy="676275"/>
        </a:xfrm>
        <a:prstGeom prst="rect">
          <a:avLst/>
        </a:prstGeom>
      </xdr:spPr>
    </xdr:pic>
    <xdr:clientData/>
  </xdr:twoCellAnchor>
  <xdr:twoCellAnchor editAs="oneCell">
    <xdr:from>
      <xdr:col>4</xdr:col>
      <xdr:colOff>685801</xdr:colOff>
      <xdr:row>20</xdr:row>
      <xdr:rowOff>19051</xdr:rowOff>
    </xdr:from>
    <xdr:to>
      <xdr:col>4</xdr:col>
      <xdr:colOff>1428751</xdr:colOff>
      <xdr:row>20</xdr:row>
      <xdr:rowOff>691421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purl.oclc.org/ooxml/officeDocument/relationships" r:embed="rId11"/>
        <a:stretch>
          <a:fillRect/>
        </a:stretch>
      </xdr:blipFill>
      <xdr:spPr>
        <a:xfrm>
          <a:off x="8410576" y="9477376"/>
          <a:ext cx="742950" cy="672370"/>
        </a:xfrm>
        <a:prstGeom prst="rect">
          <a:avLst/>
        </a:prstGeom>
      </xdr:spPr>
    </xdr:pic>
    <xdr:clientData/>
  </xdr:twoCellAnchor>
  <xdr:twoCellAnchor editAs="oneCell">
    <xdr:from>
      <xdr:col>4</xdr:col>
      <xdr:colOff>866774</xdr:colOff>
      <xdr:row>21</xdr:row>
      <xdr:rowOff>9524</xdr:rowOff>
    </xdr:from>
    <xdr:to>
      <xdr:col>4</xdr:col>
      <xdr:colOff>1202493</xdr:colOff>
      <xdr:row>21</xdr:row>
      <xdr:rowOff>685800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purl.oclc.org/ooxml/officeDocument/relationships" r:embed="rId12"/>
        <a:srcRect l="8.023%" r="14.945%" b="4.378%"/>
        <a:stretch/>
      </xdr:blipFill>
      <xdr:spPr>
        <a:xfrm rot="10800000">
          <a:off x="8591549" y="10172699"/>
          <a:ext cx="335719" cy="676276"/>
        </a:xfrm>
        <a:prstGeom prst="rect">
          <a:avLst/>
        </a:prstGeom>
      </xdr:spPr>
    </xdr:pic>
    <xdr:clientData/>
  </xdr:twoCellAnchor>
  <xdr:twoCellAnchor editAs="oneCell">
    <xdr:from>
      <xdr:col>4</xdr:col>
      <xdr:colOff>771525</xdr:colOff>
      <xdr:row>22</xdr:row>
      <xdr:rowOff>37623</xdr:rowOff>
    </xdr:from>
    <xdr:to>
      <xdr:col>4</xdr:col>
      <xdr:colOff>1143000</xdr:colOff>
      <xdr:row>23</xdr:row>
      <xdr:rowOff>1037</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purl.oclc.org/ooxml/officeDocument/relationships" r:embed="rId13"/>
        <a:stretch>
          <a:fillRect/>
        </a:stretch>
      </xdr:blipFill>
      <xdr:spPr>
        <a:xfrm rot="10800000">
          <a:off x="8496300" y="10905648"/>
          <a:ext cx="371475" cy="666798"/>
        </a:xfrm>
        <a:prstGeom prst="rect">
          <a:avLst/>
        </a:prstGeom>
      </xdr:spPr>
    </xdr:pic>
    <xdr:clientData/>
  </xdr:twoCellAnchor>
  <xdr:twoCellAnchor editAs="oneCell">
    <xdr:from>
      <xdr:col>4</xdr:col>
      <xdr:colOff>605119</xdr:colOff>
      <xdr:row>23</xdr:row>
      <xdr:rowOff>33618</xdr:rowOff>
    </xdr:from>
    <xdr:to>
      <xdr:col>4</xdr:col>
      <xdr:colOff>1389530</xdr:colOff>
      <xdr:row>24</xdr:row>
      <xdr:rowOff>5094</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purl.oclc.org/ooxml/officeDocument/relationships" r:embed="rId14"/>
        <a:stretch>
          <a:fillRect/>
        </a:stretch>
      </xdr:blipFill>
      <xdr:spPr>
        <a:xfrm>
          <a:off x="8325972" y="11586883"/>
          <a:ext cx="784411" cy="677446"/>
        </a:xfrm>
        <a:prstGeom prst="rect">
          <a:avLst/>
        </a:prstGeom>
      </xdr:spPr>
    </xdr:pic>
    <xdr:clientData/>
  </xdr:twoCellAnchor>
  <xdr:twoCellAnchor editAs="oneCell">
    <xdr:from>
      <xdr:col>4</xdr:col>
      <xdr:colOff>582707</xdr:colOff>
      <xdr:row>24</xdr:row>
      <xdr:rowOff>44823</xdr:rowOff>
    </xdr:from>
    <xdr:to>
      <xdr:col>4</xdr:col>
      <xdr:colOff>1344706</xdr:colOff>
      <xdr:row>25</xdr:row>
      <xdr:rowOff>1556</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purl.oclc.org/ooxml/officeDocument/relationships" r:embed="rId15"/>
        <a:stretch>
          <a:fillRect/>
        </a:stretch>
      </xdr:blipFill>
      <xdr:spPr>
        <a:xfrm>
          <a:off x="8303560" y="12304058"/>
          <a:ext cx="761999" cy="653419"/>
        </a:xfrm>
        <a:prstGeom prst="rect">
          <a:avLst/>
        </a:prstGeom>
      </xdr:spPr>
    </xdr:pic>
    <xdr:clientData/>
  </xdr:twoCellAnchor>
  <xdr:twoCellAnchor editAs="oneCell">
    <xdr:from>
      <xdr:col>4</xdr:col>
      <xdr:colOff>582708</xdr:colOff>
      <xdr:row>25</xdr:row>
      <xdr:rowOff>22411</xdr:rowOff>
    </xdr:from>
    <xdr:to>
      <xdr:col>4</xdr:col>
      <xdr:colOff>1524002</xdr:colOff>
      <xdr:row>25</xdr:row>
      <xdr:rowOff>678638</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purl.oclc.org/ooxml/officeDocument/relationships" r:embed="rId16"/>
        <a:stretch>
          <a:fillRect/>
        </a:stretch>
      </xdr:blipFill>
      <xdr:spPr>
        <a:xfrm>
          <a:off x="8303561" y="12987617"/>
          <a:ext cx="941294" cy="656227"/>
        </a:xfrm>
        <a:prstGeom prst="rect">
          <a:avLst/>
        </a:prstGeom>
      </xdr:spPr>
    </xdr:pic>
    <xdr:clientData/>
  </xdr:twoCellAnchor>
  <xdr:twoCellAnchor editAs="oneCell">
    <xdr:from>
      <xdr:col>4</xdr:col>
      <xdr:colOff>549089</xdr:colOff>
      <xdr:row>26</xdr:row>
      <xdr:rowOff>33619</xdr:rowOff>
    </xdr:from>
    <xdr:to>
      <xdr:col>4</xdr:col>
      <xdr:colOff>1490383</xdr:colOff>
      <xdr:row>27</xdr:row>
      <xdr:rowOff>225</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purl.oclc.org/ooxml/officeDocument/relationships" r:embed="rId17"/>
        <a:stretch>
          <a:fillRect/>
        </a:stretch>
      </xdr:blipFill>
      <xdr:spPr>
        <a:xfrm>
          <a:off x="8269942" y="13704795"/>
          <a:ext cx="941294" cy="665106"/>
        </a:xfrm>
        <a:prstGeom prst="rect">
          <a:avLst/>
        </a:prstGeom>
      </xdr:spPr>
    </xdr:pic>
    <xdr:clientData/>
  </xdr:twoCellAnchor>
  <xdr:twoCellAnchor editAs="oneCell">
    <xdr:from>
      <xdr:col>4</xdr:col>
      <xdr:colOff>593912</xdr:colOff>
      <xdr:row>27</xdr:row>
      <xdr:rowOff>22412</xdr:rowOff>
    </xdr:from>
    <xdr:to>
      <xdr:col>4</xdr:col>
      <xdr:colOff>1428553</xdr:colOff>
      <xdr:row>27</xdr:row>
      <xdr:rowOff>683560</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purl.oclc.org/ooxml/officeDocument/relationships" r:embed="rId18"/>
        <a:stretch>
          <a:fillRect/>
        </a:stretch>
      </xdr:blipFill>
      <xdr:spPr>
        <a:xfrm>
          <a:off x="8314765" y="14399559"/>
          <a:ext cx="834641" cy="661148"/>
        </a:xfrm>
        <a:prstGeom prst="rect">
          <a:avLst/>
        </a:prstGeom>
      </xdr:spPr>
    </xdr:pic>
    <xdr:clientData/>
  </xdr:twoCellAnchor>
  <xdr:twoCellAnchor editAs="oneCell">
    <xdr:from>
      <xdr:col>4</xdr:col>
      <xdr:colOff>649942</xdr:colOff>
      <xdr:row>29</xdr:row>
      <xdr:rowOff>21550</xdr:rowOff>
    </xdr:from>
    <xdr:to>
      <xdr:col>4</xdr:col>
      <xdr:colOff>1322294</xdr:colOff>
      <xdr:row>29</xdr:row>
      <xdr:rowOff>703386</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rotWithShape="1">
        <a:blip xmlns:r="http://purl.oclc.org/ooxml/officeDocument/relationships" r:embed="rId19"/>
        <a:srcRect b="6.763%"/>
        <a:stretch/>
      </xdr:blipFill>
      <xdr:spPr>
        <a:xfrm>
          <a:off x="8372519" y="15503338"/>
          <a:ext cx="672352" cy="681836"/>
        </a:xfrm>
        <a:prstGeom prst="rect">
          <a:avLst/>
        </a:prstGeom>
      </xdr:spPr>
    </xdr:pic>
    <xdr:clientData/>
  </xdr:twoCellAnchor>
  <xdr:twoCellAnchor editAs="oneCell">
    <xdr:from>
      <xdr:col>4</xdr:col>
      <xdr:colOff>511628</xdr:colOff>
      <xdr:row>30</xdr:row>
      <xdr:rowOff>25582</xdr:rowOff>
    </xdr:from>
    <xdr:to>
      <xdr:col>4</xdr:col>
      <xdr:colOff>1527527</xdr:colOff>
      <xdr:row>30</xdr:row>
      <xdr:rowOff>670397</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purl.oclc.org/ooxml/officeDocument/relationships" r:embed="rId20"/>
        <a:stretch>
          <a:fillRect/>
        </a:stretch>
      </xdr:blipFill>
      <xdr:spPr>
        <a:xfrm>
          <a:off x="8066314" y="15896953"/>
          <a:ext cx="1015899" cy="644815"/>
        </a:xfrm>
        <a:prstGeom prst="rect">
          <a:avLst/>
        </a:prstGeom>
      </xdr:spPr>
    </xdr:pic>
    <xdr:clientData/>
  </xdr:twoCellAnchor>
  <xdr:twoCellAnchor editAs="oneCell">
    <xdr:from>
      <xdr:col>4</xdr:col>
      <xdr:colOff>826037</xdr:colOff>
      <xdr:row>31</xdr:row>
      <xdr:rowOff>30187</xdr:rowOff>
    </xdr:from>
    <xdr:to>
      <xdr:col>4</xdr:col>
      <xdr:colOff>1177290</xdr:colOff>
      <xdr:row>31</xdr:row>
      <xdr:rowOff>671492</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purl.oclc.org/ooxml/officeDocument/relationships" r:embed="rId21"/>
        <a:stretch>
          <a:fillRect/>
        </a:stretch>
      </xdr:blipFill>
      <xdr:spPr>
        <a:xfrm>
          <a:off x="8385077" y="16603687"/>
          <a:ext cx="351253" cy="641305"/>
        </a:xfrm>
        <a:prstGeom prst="rect">
          <a:avLst/>
        </a:prstGeom>
      </xdr:spPr>
    </xdr:pic>
    <xdr:clientData/>
  </xdr:twoCellAnchor>
  <xdr:twoCellAnchor editAs="oneCell">
    <xdr:from>
      <xdr:col>4</xdr:col>
      <xdr:colOff>663494</xdr:colOff>
      <xdr:row>33</xdr:row>
      <xdr:rowOff>165803</xdr:rowOff>
    </xdr:from>
    <xdr:to>
      <xdr:col>4</xdr:col>
      <xdr:colOff>1366877</xdr:colOff>
      <xdr:row>34</xdr:row>
      <xdr:rowOff>368602</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purl.oclc.org/ooxml/officeDocument/relationships" r:embed="rId22"/>
        <a:stretch>
          <a:fillRect/>
        </a:stretch>
      </xdr:blipFill>
      <xdr:spPr>
        <a:xfrm>
          <a:off x="8219994" y="17903470"/>
          <a:ext cx="703383" cy="700216"/>
        </a:xfrm>
        <a:prstGeom prst="rect">
          <a:avLst/>
        </a:prstGeom>
      </xdr:spPr>
    </xdr:pic>
    <xdr:clientData/>
  </xdr:twoCellAnchor>
  <xdr:twoCellAnchor editAs="oneCell">
    <xdr:from>
      <xdr:col>4</xdr:col>
      <xdr:colOff>709083</xdr:colOff>
      <xdr:row>36</xdr:row>
      <xdr:rowOff>0</xdr:rowOff>
    </xdr:from>
    <xdr:to>
      <xdr:col>4</xdr:col>
      <xdr:colOff>1280582</xdr:colOff>
      <xdr:row>36</xdr:row>
      <xdr:rowOff>462264</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rotWithShape="1">
        <a:blip xmlns:r="http://purl.oclc.org/ooxml/officeDocument/relationships" r:embed="rId23"/>
        <a:srcRect t="9.299%"/>
        <a:stretch/>
      </xdr:blipFill>
      <xdr:spPr>
        <a:xfrm>
          <a:off x="8265583" y="19293416"/>
          <a:ext cx="571499" cy="462264"/>
        </a:xfrm>
        <a:prstGeom prst="rect">
          <a:avLst/>
        </a:prstGeom>
      </xdr:spPr>
    </xdr:pic>
    <xdr:clientData/>
  </xdr:twoCellAnchor>
  <xdr:twoCellAnchor editAs="oneCell">
    <xdr:from>
      <xdr:col>4</xdr:col>
      <xdr:colOff>645581</xdr:colOff>
      <xdr:row>36</xdr:row>
      <xdr:rowOff>21166</xdr:rowOff>
    </xdr:from>
    <xdr:to>
      <xdr:col>4</xdr:col>
      <xdr:colOff>1428748</xdr:colOff>
      <xdr:row>37</xdr:row>
      <xdr:rowOff>2621</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purl.oclc.org/ooxml/officeDocument/relationships" r:embed="rId24"/>
        <a:stretch>
          <a:fillRect/>
        </a:stretch>
      </xdr:blipFill>
      <xdr:spPr>
        <a:xfrm>
          <a:off x="8202081" y="19790833"/>
          <a:ext cx="783167" cy="482198"/>
        </a:xfrm>
        <a:prstGeom prst="rect">
          <a:avLst/>
        </a:prstGeom>
      </xdr:spPr>
    </xdr:pic>
    <xdr:clientData/>
  </xdr:twoCellAnchor>
  <xdr:twoCellAnchor editAs="oneCell">
    <xdr:from>
      <xdr:col>4</xdr:col>
      <xdr:colOff>709084</xdr:colOff>
      <xdr:row>37</xdr:row>
      <xdr:rowOff>31750</xdr:rowOff>
    </xdr:from>
    <xdr:to>
      <xdr:col>4</xdr:col>
      <xdr:colOff>1227667</xdr:colOff>
      <xdr:row>38</xdr:row>
      <xdr:rowOff>229589</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purl.oclc.org/ooxml/officeDocument/relationships" r:embed="rId25"/>
        <a:srcRect t="8.754%"/>
        <a:stretch/>
      </xdr:blipFill>
      <xdr:spPr>
        <a:xfrm>
          <a:off x="8265584" y="20309417"/>
          <a:ext cx="518583" cy="441255"/>
        </a:xfrm>
        <a:prstGeom prst="rect">
          <a:avLst/>
        </a:prstGeom>
      </xdr:spPr>
    </xdr:pic>
    <xdr:clientData/>
  </xdr:twoCellAnchor>
  <xdr:twoCellAnchor editAs="oneCell">
    <xdr:from>
      <xdr:col>4</xdr:col>
      <xdr:colOff>656166</xdr:colOff>
      <xdr:row>39</xdr:row>
      <xdr:rowOff>31751</xdr:rowOff>
    </xdr:from>
    <xdr:to>
      <xdr:col>4</xdr:col>
      <xdr:colOff>1248833</xdr:colOff>
      <xdr:row>39</xdr:row>
      <xdr:rowOff>498223</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purl.oclc.org/ooxml/officeDocument/relationships" r:embed="rId26"/>
        <a:stretch>
          <a:fillRect/>
        </a:stretch>
      </xdr:blipFill>
      <xdr:spPr>
        <a:xfrm>
          <a:off x="8212666" y="20796251"/>
          <a:ext cx="592667" cy="466472"/>
        </a:xfrm>
        <a:prstGeom prst="rect">
          <a:avLst/>
        </a:prstGeom>
      </xdr:spPr>
    </xdr:pic>
    <xdr:clientData/>
  </xdr:twoCellAnchor>
  <xdr:twoCellAnchor editAs="oneCell">
    <xdr:from>
      <xdr:col>4</xdr:col>
      <xdr:colOff>666750</xdr:colOff>
      <xdr:row>40</xdr:row>
      <xdr:rowOff>19464</xdr:rowOff>
    </xdr:from>
    <xdr:to>
      <xdr:col>4</xdr:col>
      <xdr:colOff>1227667</xdr:colOff>
      <xdr:row>40</xdr:row>
      <xdr:rowOff>486241</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purl.oclc.org/ooxml/officeDocument/relationships" r:embed="rId27"/>
        <a:stretch>
          <a:fillRect/>
        </a:stretch>
      </xdr:blipFill>
      <xdr:spPr>
        <a:xfrm>
          <a:off x="8223250" y="21291964"/>
          <a:ext cx="560917" cy="466777"/>
        </a:xfrm>
        <a:prstGeom prst="rect">
          <a:avLst/>
        </a:prstGeom>
      </xdr:spPr>
    </xdr:pic>
    <xdr:clientData/>
  </xdr:twoCellAnchor>
  <xdr:oneCellAnchor>
    <xdr:from>
      <xdr:col>4</xdr:col>
      <xdr:colOff>486832</xdr:colOff>
      <xdr:row>11</xdr:row>
      <xdr:rowOff>31751</xdr:rowOff>
    </xdr:from>
    <xdr:ext cx="1164166" cy="468472"/>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purl.oclc.org/ooxml/officeDocument/relationships" r:embed="rId28"/>
        <a:stretch>
          <a:fillRect/>
        </a:stretch>
      </xdr:blipFill>
      <xdr:spPr>
        <a:xfrm>
          <a:off x="8259232" y="18994665"/>
          <a:ext cx="1164166" cy="468472"/>
        </a:xfrm>
        <a:prstGeom prst="rect">
          <a:avLst/>
        </a:prstGeom>
      </xdr:spPr>
    </xdr:pic>
    <xdr:clientData/>
  </xdr:oneCellAnchor>
  <xdr:oneCellAnchor>
    <xdr:from>
      <xdr:col>4</xdr:col>
      <xdr:colOff>709083</xdr:colOff>
      <xdr:row>12</xdr:row>
      <xdr:rowOff>31749</xdr:rowOff>
    </xdr:from>
    <xdr:ext cx="571499" cy="462264"/>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rotWithShape="1">
        <a:blip xmlns:r="http://purl.oclc.org/ooxml/officeDocument/relationships" r:embed="rId23"/>
        <a:srcRect t="9.299%"/>
        <a:stretch/>
      </xdr:blipFill>
      <xdr:spPr>
        <a:xfrm>
          <a:off x="8481483" y="19495406"/>
          <a:ext cx="571499" cy="462264"/>
        </a:xfrm>
        <a:prstGeom prst="rect">
          <a:avLst/>
        </a:prstGeom>
      </xdr:spPr>
    </xdr:pic>
    <xdr:clientData/>
  </xdr:oneCellAnchor>
</xdr:wsDr>
</file>

<file path=xl/drawings/drawing5.xml><?xml version="1.0" encoding="utf-8"?>
<xdr:wsDr xmlns:xdr="http://purl.oclc.org/ooxml/drawingml/spreadsheetDrawing" xmlns:a="http://purl.oclc.org/ooxml/drawingml/main">
  <xdr:twoCellAnchor editAs="oneCell">
    <xdr:from>
      <xdr:col>0</xdr:col>
      <xdr:colOff>0</xdr:colOff>
      <xdr:row>0</xdr:row>
      <xdr:rowOff>0</xdr:rowOff>
    </xdr:from>
    <xdr:to>
      <xdr:col>1</xdr:col>
      <xdr:colOff>3064</xdr:colOff>
      <xdr:row>42</xdr:row>
      <xdr:rowOff>118999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purl.oclc.org/ooxml/officeDocument/relationships" r:embed="rId1"/>
        <a:stretch>
          <a:fillRect/>
        </a:stretch>
      </xdr:blipFill>
      <xdr:spPr>
        <a:xfrm>
          <a:off x="0" y="0"/>
          <a:ext cx="5971429" cy="8123809"/>
        </a:xfrm>
        <a:prstGeom prst="rect">
          <a:avLst/>
        </a:prstGeom>
      </xdr:spPr>
    </xdr:pic>
    <xdr:clientData/>
  </xdr:twoCellAnchor>
  <xdr:twoCellAnchor editAs="oneCell">
    <xdr:from>
      <xdr:col>2</xdr:col>
      <xdr:colOff>0</xdr:colOff>
      <xdr:row>0</xdr:row>
      <xdr:rowOff>0</xdr:rowOff>
    </xdr:from>
    <xdr:to>
      <xdr:col>3</xdr:col>
      <xdr:colOff>33338</xdr:colOff>
      <xdr:row>42</xdr:row>
      <xdr:rowOff>113286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purl.oclc.org/ooxml/officeDocument/relationships" r:embed="rId2"/>
        <a:srcRect r="0.789%"/>
        <a:stretch/>
      </xdr:blipFill>
      <xdr:spPr>
        <a:xfrm>
          <a:off x="6315075" y="0"/>
          <a:ext cx="5895975" cy="8114286"/>
        </a:xfrm>
        <a:prstGeom prst="rect">
          <a:avLst/>
        </a:prstGeom>
      </xdr:spPr>
    </xdr:pic>
    <xdr:clientData/>
  </xdr:twoCellAnchor>
</xdr:wsDr>
</file>

<file path=xl/theme/theme1.xml><?xml version="1.0" encoding="utf-8"?>
<a:theme xmlns:a="http://purl.oclc.org/ooxml/drawingml/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1.xml"/><Relationship Id="rId1" Type="http://purl.oclc.org/ooxml/officeDocument/relationships/printerSettings" Target="../printerSettings/printerSettings1.bin"/><Relationship Id="rId5" Type="http://purl.oclc.org/ooxml/officeDocument/relationships/image" Target="../media/image1.emf"/><Relationship Id="rId4" Type="http://purl.oclc.org/ooxml/officeDocument/relationships/control" Target="../activeX/activeX1.xml"/></Relationships>
</file>

<file path=xl/worksheets/_rels/sheet2.xml.rels><?xml version="1.0" encoding="UTF-8" standalone="yes"?>
<Relationships xmlns="http://schemas.openxmlformats.org/package/2006/relationships"><Relationship Id="rId3" Type="http://purl.oclc.org/ooxml/officeDocument/relationships/printerSettings" Target="../printerSettings/printerSettings3.bin"/><Relationship Id="rId2" Type="http://purl.oclc.org/ooxml/officeDocument/relationships/hyperlink" Target="https://www.renson.eu/nl-be/voor-professionals" TargetMode="External"/><Relationship Id="rId1" Type="http://purl.oclc.org/ooxml/officeDocument/relationships/printerSettings" Target="../printerSettings/printerSettings2.bin"/><Relationship Id="rId4" Type="http://purl.oclc.org/ooxml/officeDocument/relationships/drawing" Target="../drawings/drawing2.xml"/></Relationships>
</file>

<file path=xl/worksheets/_rels/sheet3.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youtube.com/watch?v=9z6bGqFrz54" TargetMode="External"/><Relationship Id="rId1" Type="http://purl.oclc.org/ooxml/officeDocument/relationships/hyperlink" Target="https://www.renson.eu/fr-be/pour-les-professionnels" TargetMode="External"/><Relationship Id="rId4" Type="http://purl.oclc.org/ooxml/officeDocument/relationships/drawing" Target="../drawings/drawing3.xml"/></Relationships>
</file>

<file path=xl/worksheets/_rels/sheet4.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5.bin"/></Relationships>
</file>

<file path=xl/worksheets/_rels/sheet5.xml.rels><?xml version="1.0" encoding="UTF-8" standalone="yes"?>
<Relationships xmlns="http://schemas.openxmlformats.org/package/2006/relationships"><Relationship Id="rId8" Type="http://purl.oclc.org/ooxml/officeDocument/relationships/drawing" Target="../drawings/drawing5.xml"/><Relationship Id="rId3" Type="http://purl.oclc.org/ooxml/officeDocument/relationships/hyperlink" Target="https://www.renson.eu/nl-be/voor-professionals/epb-platform" TargetMode="External"/><Relationship Id="rId7" Type="http://purl.oclc.org/ooxml/officeDocument/relationships/printerSettings" Target="../printerSettings/printerSettings6.bin"/><Relationship Id="rId2" Type="http://purl.oclc.org/ooxml/officeDocument/relationships/hyperlink" Target="https://www.renson.eu/fr-be/producten-zoeken/ventilatie/mechanische-ventilatie/units/healthbox-3-0" TargetMode="External"/><Relationship Id="rId1" Type="http://purl.oclc.org/ooxml/officeDocument/relationships/hyperlink" Target="https://www.renson.eu/nl-be/producten-zoeken/ventilatie/mechanische-ventilatie/units/healthbox-3-0" TargetMode="External"/><Relationship Id="rId6" Type="http://purl.oclc.org/ooxml/officeDocument/relationships/hyperlink" Target="https://www.renson.eu/fr-be/pour-les-professionnels/formations" TargetMode="External"/><Relationship Id="rId5" Type="http://purl.oclc.org/ooxml/officeDocument/relationships/hyperlink" Target="https://www.renson.eu/nl-be/voor-professionals/opleidingen" TargetMode="External"/><Relationship Id="rId4" Type="http://purl.oclc.org/ooxml/officeDocument/relationships/hyperlink" Target="https://www.renson.eu/fr-be/pour-les-professionnels/peb-plateforme" TargetMode="External"/></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A23BB-0B09-4821-9DBE-54C94E9088AE}">
  <sheetPr codeName="Sheet2">
    <tabColor rgb="FF00257A"/>
    <outlinePr summaryBelow="0" summaryRight="0"/>
    <pageSetUpPr autoPageBreaks="0"/>
  </sheetPr>
  <dimension ref="A1:CE340"/>
  <sheetViews>
    <sheetView tabSelected="1" zoomScale="90" zoomScaleNormal="90" workbookViewId="0">
      <selection activeCell="B21" sqref="B21"/>
    </sheetView>
  </sheetViews>
  <sheetFormatPr defaultRowHeight="15" outlineLevelRow="1" outlineLevelCol="1" x14ac:dyDescent="0.25"/>
  <cols>
    <col min="1" max="1" width="3.7109375" style="1" customWidth="1"/>
    <col min="2" max="2" width="9.5703125" customWidth="1"/>
    <col min="3" max="3" width="51" customWidth="1"/>
    <col min="4" max="4" width="13.140625" customWidth="1"/>
    <col min="5" max="5" width="15.5703125" customWidth="1"/>
    <col min="6" max="6" width="18.140625" style="19" customWidth="1"/>
    <col min="7" max="7" width="1.5703125" style="19" customWidth="1"/>
    <col min="8" max="8" width="4.42578125" style="19" customWidth="1"/>
    <col min="9" max="9" width="10.140625" style="19" customWidth="1"/>
    <col min="10" max="10" width="10" style="19" customWidth="1" collapsed="1"/>
    <col min="11" max="11" width="4.85546875" style="19" hidden="1" customWidth="1" outlineLevel="1"/>
    <col min="12" max="12" width="2.28515625" style="19" customWidth="1"/>
    <col min="13" max="13" width="29.7109375" style="12" customWidth="1" collapsed="1"/>
    <col min="14" max="14" width="5.28515625" style="54" hidden="1" customWidth="1" outlineLevel="1"/>
    <col min="15" max="15" width="5.5703125" style="54" hidden="1" customWidth="1" outlineLevel="1"/>
    <col min="16" max="20" width="2.28515625" style="54" hidden="1" customWidth="1" outlineLevel="1"/>
    <col min="21" max="21" width="17.140625" style="54" hidden="1" customWidth="1" outlineLevel="1"/>
    <col min="22" max="30" width="2.28515625" style="54" hidden="1" customWidth="1" outlineLevel="1"/>
    <col min="31" max="31" width="11.7109375" style="19" hidden="1" customWidth="1" outlineLevel="1"/>
    <col min="32" max="32" width="21.28515625" style="25" hidden="1" customWidth="1" outlineLevel="1"/>
    <col min="33" max="33" width="5.7109375" style="25" hidden="1" customWidth="1" outlineLevel="1"/>
    <col min="34" max="34" width="5" style="25" hidden="1" customWidth="1" outlineLevel="1"/>
    <col min="35" max="35" width="27.28515625" style="25" hidden="1" customWidth="1" outlineLevel="1"/>
    <col min="36" max="37" width="9.140625" style="25" hidden="1" customWidth="1" outlineLevel="1"/>
    <col min="38" max="38" width="32.42578125" style="25" hidden="1" customWidth="1" outlineLevel="1"/>
    <col min="39" max="47" width="9.140625" style="25" hidden="1" customWidth="1" outlineLevel="1"/>
    <col min="48" max="48" width="9.140625" style="35" hidden="1" customWidth="1" outlineLevel="1"/>
    <col min="49" max="50" width="9.140625" style="36" hidden="1" customWidth="1" outlineLevel="1"/>
    <col min="51" max="52" width="9.140625" style="36" customWidth="1"/>
    <col min="53" max="57" width="9.140625" style="36"/>
    <col min="58" max="83" width="9.140625" style="37"/>
  </cols>
  <sheetData>
    <row r="1" spans="1:83" ht="6" customHeight="1" x14ac:dyDescent="0.5">
      <c r="A1" s="87"/>
      <c r="B1" s="87"/>
      <c r="C1" s="87"/>
      <c r="D1" s="87"/>
      <c r="E1" s="87"/>
      <c r="F1" s="87"/>
      <c r="G1" s="87"/>
      <c r="H1" s="87"/>
      <c r="I1" s="87"/>
      <c r="J1" s="87"/>
      <c r="K1" s="87"/>
      <c r="L1" s="87"/>
      <c r="M1" s="8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83" ht="15.75" customHeight="1" thickBot="1" x14ac:dyDescent="0.55000000000000004">
      <c r="A2" s="87"/>
      <c r="B2" s="87"/>
      <c r="C2" s="87"/>
      <c r="D2" s="87"/>
      <c r="E2" s="90" t="str">
        <f>IF($I$3="Nederlands",'Tekst NL'!E2,'Tekst FR'!E2)</f>
        <v>In te vullen velden</v>
      </c>
      <c r="F2" s="201" t="str">
        <f>IF($I$3="Nederlands",'Tekst NL'!F2,'Tekst FR'!F2)</f>
        <v xml:space="preserve">       Volgens Belgische wetgeving</v>
      </c>
      <c r="G2" s="203"/>
      <c r="H2" s="203"/>
      <c r="I2" s="204" t="str">
        <f>IF($I$3="Nederlands",'Tekst NL'!I2,'Tekst FR'!I2)</f>
        <v>Versie:</v>
      </c>
      <c r="J2" s="202" t="d">
        <v>2021-01-01</v>
      </c>
      <c r="K2" s="87"/>
      <c r="L2" s="87"/>
      <c r="M2" s="8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row>
    <row r="3" spans="1:83" ht="18" customHeight="1" thickBot="1" x14ac:dyDescent="0.55000000000000004">
      <c r="A3" s="87"/>
      <c r="B3" s="87"/>
      <c r="C3" s="87"/>
      <c r="D3" s="87"/>
      <c r="E3" s="19"/>
      <c r="F3" s="87"/>
      <c r="G3" s="87"/>
      <c r="H3" s="87"/>
      <c r="I3" s="236" t="s">
        <v>211</v>
      </c>
      <c r="J3" s="237"/>
      <c r="K3" s="87"/>
      <c r="L3" s="87"/>
      <c r="M3" s="87"/>
      <c r="N3" s="38"/>
      <c r="O3" s="193" t="s">
        <v>211</v>
      </c>
      <c r="P3" s="38"/>
      <c r="Q3" s="38"/>
      <c r="R3" s="38"/>
      <c r="S3" s="38"/>
      <c r="T3" s="38"/>
      <c r="U3" s="226" t="s">
        <v>215</v>
      </c>
      <c r="V3" s="226"/>
      <c r="W3" s="226"/>
      <c r="X3" s="226"/>
      <c r="Y3" s="226"/>
      <c r="Z3" s="226"/>
      <c r="AA3" s="226"/>
      <c r="AB3" s="226"/>
      <c r="AC3" s="226"/>
      <c r="AD3" s="226"/>
      <c r="AE3" s="38"/>
      <c r="AF3" s="38"/>
      <c r="AG3" s="38"/>
      <c r="AH3" s="38"/>
      <c r="AI3" s="38"/>
      <c r="AJ3" s="38"/>
      <c r="AK3" s="38"/>
      <c r="AL3" s="38"/>
      <c r="AM3" s="38"/>
      <c r="AN3" s="38"/>
      <c r="AO3" s="38"/>
      <c r="AP3" s="38"/>
      <c r="AQ3" s="38"/>
      <c r="AR3" s="38"/>
      <c r="AS3" s="38"/>
      <c r="AT3" s="38"/>
      <c r="AU3" s="38"/>
      <c r="AV3" s="38"/>
    </row>
    <row r="4" spans="1:83" s="38" customFormat="1" ht="18" customHeight="1" x14ac:dyDescent="0.5">
      <c r="A4" s="87"/>
      <c r="B4" s="87"/>
      <c r="C4" s="87"/>
      <c r="D4" s="87"/>
      <c r="E4" s="204"/>
      <c r="F4" s="225"/>
      <c r="G4" s="87"/>
      <c r="H4" s="87"/>
      <c r="I4" s="199"/>
      <c r="J4" s="87"/>
      <c r="K4" s="87"/>
      <c r="L4" s="87"/>
      <c r="M4" s="87"/>
      <c r="O4" s="193" t="s">
        <v>212</v>
      </c>
      <c r="U4" s="226"/>
      <c r="V4" s="226"/>
      <c r="W4" s="226"/>
      <c r="X4" s="226"/>
      <c r="Y4" s="226"/>
      <c r="Z4" s="226"/>
      <c r="AA4" s="226"/>
      <c r="AB4" s="226"/>
      <c r="AC4" s="226"/>
      <c r="AD4" s="226"/>
    </row>
    <row r="5" spans="1:83" s="38" customFormat="1" ht="18" customHeight="1" collapsed="1" x14ac:dyDescent="0.5">
      <c r="A5" s="87"/>
      <c r="B5" s="87"/>
      <c r="C5" s="87"/>
      <c r="D5" s="87"/>
      <c r="E5" s="204"/>
      <c r="F5" s="225"/>
      <c r="G5" s="87"/>
      <c r="H5" s="87"/>
      <c r="I5" s="199"/>
      <c r="J5" s="87"/>
      <c r="K5" s="87"/>
      <c r="L5" s="87"/>
      <c r="M5" s="87"/>
      <c r="U5" s="198" t="s">
        <v>216</v>
      </c>
    </row>
    <row r="6" spans="1:83" s="38" customFormat="1" ht="18" hidden="1" customHeight="1" outlineLevel="1" x14ac:dyDescent="0.5">
      <c r="A6" s="87"/>
      <c r="B6" s="87"/>
      <c r="C6" s="87"/>
      <c r="D6" s="87"/>
      <c r="E6" s="87"/>
      <c r="F6" s="87"/>
      <c r="G6" s="87"/>
      <c r="H6" s="87"/>
      <c r="I6" s="87"/>
      <c r="J6" s="87"/>
      <c r="K6" s="87"/>
      <c r="L6" s="87"/>
      <c r="M6" s="87"/>
    </row>
    <row r="7" spans="1:83" s="38" customFormat="1" ht="18" hidden="1" customHeight="1" outlineLevel="1" x14ac:dyDescent="0.5">
      <c r="A7" s="87"/>
      <c r="B7" s="87"/>
      <c r="C7" s="87"/>
      <c r="D7" s="87"/>
      <c r="E7" s="87"/>
      <c r="F7" s="87"/>
      <c r="G7" s="87"/>
      <c r="H7" s="87"/>
      <c r="I7" s="87"/>
      <c r="J7" s="87"/>
      <c r="K7" s="87"/>
      <c r="L7" s="87"/>
      <c r="M7" s="87"/>
    </row>
    <row r="8" spans="1:83" s="4" customFormat="1" ht="15" hidden="1" customHeight="1" outlineLevel="1" thickBot="1" x14ac:dyDescent="0.55000000000000004">
      <c r="A8" s="13"/>
      <c r="B8" s="13"/>
      <c r="C8" s="13"/>
      <c r="D8" s="13"/>
      <c r="E8" s="13"/>
      <c r="F8" s="13"/>
      <c r="G8" s="13"/>
      <c r="H8" s="13"/>
      <c r="I8" s="13"/>
      <c r="J8" s="13"/>
      <c r="K8" s="13"/>
      <c r="L8" s="13"/>
      <c r="M8" s="87"/>
      <c r="N8" s="54"/>
      <c r="O8" s="54"/>
      <c r="P8" s="54"/>
      <c r="Q8" s="54"/>
      <c r="R8" s="54"/>
      <c r="S8" s="54"/>
      <c r="T8" s="54"/>
      <c r="U8" s="54"/>
      <c r="V8" s="54"/>
      <c r="W8" s="54"/>
      <c r="X8" s="54"/>
      <c r="Y8" s="54"/>
      <c r="Z8" s="54"/>
      <c r="AA8" s="54"/>
      <c r="AB8" s="54"/>
      <c r="AC8" s="54"/>
      <c r="AD8" s="54"/>
      <c r="AE8" s="13"/>
      <c r="AF8" s="53"/>
      <c r="AG8" s="53"/>
      <c r="AH8" s="53"/>
      <c r="AI8" s="53"/>
      <c r="AJ8" s="53"/>
      <c r="AK8" s="53"/>
      <c r="AL8" s="53"/>
      <c r="AM8" s="53"/>
      <c r="AN8" s="53"/>
      <c r="AO8" s="53"/>
      <c r="AP8" s="53"/>
      <c r="AQ8" s="53"/>
      <c r="AR8" s="53"/>
      <c r="AS8" s="53"/>
      <c r="AT8" s="53"/>
      <c r="AU8" s="53"/>
      <c r="AV8" s="35"/>
      <c r="AW8" s="36"/>
      <c r="AX8" s="36"/>
      <c r="AY8" s="36"/>
      <c r="AZ8" s="36"/>
      <c r="BA8" s="36"/>
      <c r="BB8" s="36"/>
      <c r="BC8" s="36"/>
      <c r="BD8" s="36"/>
      <c r="BE8" s="36"/>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row>
    <row r="9" spans="1:83" s="10" customFormat="1" ht="21" hidden="1" customHeight="1" outlineLevel="1" thickBot="1" x14ac:dyDescent="0.55000000000000004">
      <c r="A9" s="13"/>
      <c r="B9" s="88" t="s">
        <v>51</v>
      </c>
      <c r="C9" s="14"/>
      <c r="D9" s="14"/>
      <c r="E9" s="14"/>
      <c r="F9" s="14"/>
      <c r="G9" s="14"/>
      <c r="H9" s="14"/>
      <c r="I9" s="14"/>
      <c r="J9" s="14"/>
      <c r="K9" s="14"/>
      <c r="L9" s="47"/>
      <c r="M9" s="87"/>
      <c r="N9" s="58"/>
      <c r="O9" s="58"/>
      <c r="P9" s="58"/>
      <c r="Q9" s="58"/>
      <c r="R9" s="58"/>
      <c r="S9" s="58"/>
      <c r="T9" s="58"/>
      <c r="U9" s="58"/>
      <c r="V9" s="58"/>
      <c r="W9" s="58"/>
      <c r="X9" s="58"/>
      <c r="Y9" s="58"/>
      <c r="Z9" s="58"/>
      <c r="AA9" s="58"/>
      <c r="AB9" s="58"/>
      <c r="AC9" s="58"/>
      <c r="AD9" s="58"/>
      <c r="AE9" s="14"/>
      <c r="AF9" s="53"/>
      <c r="AG9" s="53"/>
      <c r="AH9" s="53"/>
      <c r="AI9" s="53"/>
      <c r="AJ9" s="53"/>
      <c r="AK9" s="53"/>
      <c r="AL9" s="53"/>
      <c r="AM9" s="53"/>
      <c r="AN9" s="53"/>
      <c r="AO9" s="53"/>
      <c r="AP9" s="53"/>
      <c r="AQ9" s="53"/>
      <c r="AR9" s="53"/>
      <c r="AS9" s="53"/>
      <c r="AT9" s="53"/>
      <c r="AU9" s="53"/>
      <c r="AV9" s="38"/>
      <c r="AW9" s="39"/>
      <c r="AX9" s="39"/>
      <c r="AY9" s="39"/>
      <c r="AZ9" s="39"/>
      <c r="BA9" s="39"/>
      <c r="BB9" s="39"/>
      <c r="BC9" s="39"/>
      <c r="BD9" s="39"/>
      <c r="BE9" s="39"/>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row>
    <row r="10" spans="1:83" s="5" customFormat="1" ht="16.149999999999999" customHeight="1" thickBot="1" x14ac:dyDescent="0.55000000000000004">
      <c r="A10" s="13"/>
      <c r="B10" s="89"/>
      <c r="C10" s="89"/>
      <c r="D10" s="90" t="s">
        <v>239</v>
      </c>
      <c r="E10" s="91"/>
      <c r="F10" s="13"/>
      <c r="G10" s="13"/>
      <c r="H10" s="13"/>
      <c r="I10" s="13"/>
      <c r="J10" s="13"/>
      <c r="K10" s="13" t="s">
        <v>245</v>
      </c>
      <c r="L10" s="13"/>
      <c r="M10" s="87"/>
      <c r="N10" s="54"/>
      <c r="O10" s="54"/>
      <c r="P10" s="54"/>
      <c r="Q10" s="54"/>
      <c r="R10" s="54"/>
      <c r="S10" s="54"/>
      <c r="T10" s="54"/>
      <c r="U10" s="54"/>
      <c r="V10" s="54"/>
      <c r="W10" s="54"/>
      <c r="X10" s="54"/>
      <c r="Y10" s="54"/>
      <c r="Z10" s="54"/>
      <c r="AA10" s="54"/>
      <c r="AB10" s="54"/>
      <c r="AC10" s="54"/>
      <c r="AD10" s="54"/>
      <c r="AE10" s="13"/>
      <c r="AF10" s="53"/>
      <c r="AG10" s="53"/>
      <c r="AH10" s="53"/>
      <c r="AI10" s="53"/>
      <c r="AJ10" s="53"/>
      <c r="AK10" s="53"/>
      <c r="AL10" s="53"/>
      <c r="AM10" s="53"/>
      <c r="AN10" s="53"/>
      <c r="AO10" s="53"/>
      <c r="AP10" s="53"/>
      <c r="AQ10" s="53"/>
      <c r="AR10" s="53"/>
      <c r="AS10" s="53"/>
      <c r="AT10" s="53"/>
      <c r="AU10" s="53"/>
      <c r="AV10" s="35"/>
      <c r="AW10" s="36"/>
      <c r="AX10" s="36"/>
      <c r="AY10" s="36"/>
      <c r="AZ10" s="36"/>
      <c r="BA10" s="36"/>
      <c r="BB10" s="36"/>
      <c r="BC10" s="36"/>
      <c r="BD10" s="36"/>
      <c r="BE10" s="36"/>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row>
    <row r="11" spans="1:83" s="5" customFormat="1" ht="22.5" customHeight="1" thickBot="1" x14ac:dyDescent="0.55000000000000004">
      <c r="A11" s="13"/>
      <c r="B11" s="13"/>
      <c r="C11" s="190" t="str">
        <f>IF($I$3="Nederlands",'Tekst NL'!C11,'Tekst FR'!C11)</f>
        <v>Keuze unit / reductiefactor (EPB)</v>
      </c>
      <c r="D11" s="152"/>
      <c r="E11" s="238" t="str">
        <f>IF($I$3="Nederlands",'Tekst NL'!E11,'Tekst FR'!E11)</f>
        <v>Healthbox 3.0 (RF 0,9)</v>
      </c>
      <c r="F11" s="239">
        <f>IF($I$3="Nederlands",'Tekst NL'!F11,'Tekst FR'!F11)</f>
        <v>0</v>
      </c>
      <c r="G11" s="239">
        <f>IF($I$3="Nederlands",'Tekst NL'!G11,'Tekst FR'!G11)</f>
        <v>0</v>
      </c>
      <c r="H11" s="240">
        <f>IF($I$3="Nederlands",'Tekst NL'!H11,'Tekst FR'!H11)</f>
        <v>0</v>
      </c>
      <c r="I11" s="215"/>
      <c r="J11" s="13"/>
      <c r="K11" s="13"/>
      <c r="L11" s="13"/>
      <c r="M11" s="87"/>
      <c r="N11" s="54"/>
      <c r="O11" s="54"/>
      <c r="P11" s="54"/>
      <c r="Q11" s="54"/>
      <c r="R11" s="54"/>
      <c r="S11" s="54"/>
      <c r="T11" s="54"/>
      <c r="U11" s="54"/>
      <c r="V11" s="54"/>
      <c r="W11" s="54"/>
      <c r="X11" s="54"/>
      <c r="Y11" s="54"/>
      <c r="Z11" s="54"/>
      <c r="AA11" s="54"/>
      <c r="AB11" s="54"/>
      <c r="AC11" s="54"/>
      <c r="AD11" s="54"/>
      <c r="AE11" s="13"/>
      <c r="AF11" s="53"/>
      <c r="AG11" s="53"/>
      <c r="AH11" s="53"/>
      <c r="AI11" s="53"/>
      <c r="AJ11" s="53"/>
      <c r="AK11" s="53"/>
      <c r="AL11" s="53"/>
      <c r="AM11" s="53"/>
      <c r="AN11" s="53"/>
      <c r="AO11" s="53"/>
      <c r="AP11" s="53"/>
      <c r="AQ11" s="53"/>
      <c r="AR11" s="53"/>
      <c r="AS11" s="53"/>
      <c r="AT11" s="53"/>
      <c r="AU11" s="53"/>
      <c r="AV11" s="35"/>
      <c r="AW11" s="50" t="s">
        <v>32</v>
      </c>
      <c r="AX11" s="36"/>
      <c r="AY11" s="36"/>
      <c r="AZ11" s="36"/>
      <c r="BA11" s="36"/>
      <c r="BB11" s="36"/>
      <c r="BC11" s="36"/>
      <c r="BD11" s="36"/>
      <c r="BE11" s="36"/>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row>
    <row r="12" spans="1:83" s="5" customFormat="1" ht="22.5" customHeight="1" thickBot="1" x14ac:dyDescent="0.35">
      <c r="A12" s="13"/>
      <c r="B12" s="89"/>
      <c r="C12" s="92"/>
      <c r="D12" s="152"/>
      <c r="E12" s="238" t="str">
        <f>IF($I$3="Nederlands",'Tekst NL'!E12,'Tekst FR'!E12)</f>
        <v>Healthbox 3.0 Smartzone (RF 0,61)</v>
      </c>
      <c r="F12" s="239">
        <f>IF($I$3="Nederlands",'Tekst NL'!F12,'Tekst FR'!F12)</f>
        <v>0</v>
      </c>
      <c r="G12" s="239">
        <f>IF($I$3="Nederlands",'Tekst NL'!G12,'Tekst FR'!G12)</f>
        <v>0</v>
      </c>
      <c r="H12" s="240">
        <f>IF($I$3="Nederlands",'Tekst NL'!H12,'Tekst FR'!H12)</f>
        <v>0</v>
      </c>
      <c r="I12" s="215"/>
      <c r="J12" s="13"/>
      <c r="K12" s="13"/>
      <c r="L12" s="13"/>
      <c r="M12" s="13"/>
      <c r="N12" s="54"/>
      <c r="O12" s="54"/>
      <c r="P12" s="54"/>
      <c r="Q12" s="54"/>
      <c r="R12" s="54"/>
      <c r="S12" s="54"/>
      <c r="T12" s="54"/>
      <c r="U12" s="54"/>
      <c r="V12" s="54"/>
      <c r="W12" s="54"/>
      <c r="X12" s="54"/>
      <c r="Y12" s="54"/>
      <c r="Z12" s="54"/>
      <c r="AA12" s="54"/>
      <c r="AB12" s="54"/>
      <c r="AC12" s="54"/>
      <c r="AD12" s="54"/>
      <c r="AE12" s="13"/>
      <c r="AF12" s="53"/>
      <c r="AG12" s="53"/>
      <c r="AH12" s="53"/>
      <c r="AI12" s="53"/>
      <c r="AJ12" s="53"/>
      <c r="AK12" s="53"/>
      <c r="AL12" s="53"/>
      <c r="AM12" s="53"/>
      <c r="AN12" s="53"/>
      <c r="AO12" s="53"/>
      <c r="AP12" s="53"/>
      <c r="AQ12" s="53"/>
      <c r="AR12" s="53"/>
      <c r="AS12" s="53"/>
      <c r="AT12" s="53"/>
      <c r="AU12" s="53"/>
      <c r="AV12" s="35"/>
      <c r="AW12" s="36"/>
      <c r="AX12" s="36"/>
      <c r="AY12" s="36"/>
      <c r="AZ12" s="36"/>
      <c r="BA12" s="36"/>
      <c r="BB12" s="36"/>
      <c r="BC12" s="36"/>
      <c r="BD12" s="36"/>
      <c r="BE12" s="36"/>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row>
    <row r="13" spans="1:83" s="5" customFormat="1" ht="22.5" customHeight="1" thickBot="1" x14ac:dyDescent="0.35">
      <c r="A13" s="13"/>
      <c r="B13" s="89"/>
      <c r="C13" s="93"/>
      <c r="D13" s="153"/>
      <c r="E13" s="238" t="str">
        <f>IF($I$3="Nederlands",'Tekst NL'!E13,'Tekst FR'!E13)</f>
        <v>Healthbox 3.0 Smartzone (RF 0,5 / 0,43)</v>
      </c>
      <c r="F13" s="239">
        <f>IF($I$3="Nederlands",'Tekst NL'!F13,'Tekst FR'!F13)</f>
        <v>0</v>
      </c>
      <c r="G13" s="239">
        <f>IF($I$3="Nederlands",'Tekst NL'!G13,'Tekst FR'!G13)</f>
        <v>0</v>
      </c>
      <c r="H13" s="240">
        <f>IF($I$3="Nederlands",'Tekst NL'!H13,'Tekst FR'!H13)</f>
        <v>0</v>
      </c>
      <c r="I13" s="215"/>
      <c r="J13" s="13"/>
      <c r="K13" s="13"/>
      <c r="L13" s="13"/>
      <c r="M13" s="13"/>
      <c r="N13" s="54"/>
      <c r="O13" s="54"/>
      <c r="P13" s="54"/>
      <c r="Q13" s="54"/>
      <c r="R13" s="54"/>
      <c r="S13" s="54"/>
      <c r="T13" s="54"/>
      <c r="U13" s="54"/>
      <c r="V13" s="54"/>
      <c r="W13" s="54"/>
      <c r="X13" s="54"/>
      <c r="Y13" s="54"/>
      <c r="Z13" s="54"/>
      <c r="AA13" s="54"/>
      <c r="AB13" s="54"/>
      <c r="AC13" s="54"/>
      <c r="AD13" s="54"/>
      <c r="AE13" s="13"/>
      <c r="AF13" s="53"/>
      <c r="AG13" s="53"/>
      <c r="AH13" s="53"/>
      <c r="AI13" s="53"/>
      <c r="AJ13" s="53"/>
      <c r="AK13" s="53"/>
      <c r="AL13" s="53"/>
      <c r="AM13" s="53"/>
      <c r="AN13" s="53"/>
      <c r="AO13" s="53"/>
      <c r="AP13" s="53"/>
      <c r="AQ13" s="53"/>
      <c r="AR13" s="53"/>
      <c r="AS13" s="53"/>
      <c r="AT13" s="53"/>
      <c r="AU13" s="53"/>
      <c r="AV13" s="35"/>
      <c r="AW13" s="36"/>
      <c r="AX13" s="36"/>
      <c r="AY13" s="36"/>
      <c r="AZ13" s="36"/>
      <c r="BA13" s="36"/>
      <c r="BB13" s="36"/>
      <c r="BC13" s="36"/>
      <c r="BD13" s="36"/>
      <c r="BE13" s="36"/>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row>
    <row r="14" spans="1:83" s="4" customFormat="1" ht="15" customHeight="1" collapsed="1" thickBot="1" x14ac:dyDescent="0.3">
      <c r="A14" s="13"/>
      <c r="B14" s="13"/>
      <c r="C14" s="13"/>
      <c r="D14" s="215"/>
      <c r="E14" s="13"/>
      <c r="F14" s="13"/>
      <c r="G14" s="13"/>
      <c r="H14" s="13"/>
      <c r="I14" s="13"/>
      <c r="J14" s="13"/>
      <c r="K14" s="13"/>
      <c r="L14" s="13"/>
      <c r="M14" s="13"/>
      <c r="N14" s="54"/>
      <c r="O14" s="54"/>
      <c r="P14" s="54"/>
      <c r="Q14" s="54"/>
      <c r="R14" s="54"/>
      <c r="S14" s="54"/>
      <c r="T14" s="54"/>
      <c r="U14" s="54"/>
      <c r="V14" s="54"/>
      <c r="W14" s="54"/>
      <c r="X14" s="54"/>
      <c r="Y14" s="54"/>
      <c r="Z14" s="54"/>
      <c r="AA14" s="54"/>
      <c r="AB14" s="54"/>
      <c r="AC14" s="54"/>
      <c r="AD14" s="54"/>
      <c r="AE14" s="13"/>
      <c r="AF14" s="53"/>
      <c r="AG14" s="53"/>
      <c r="AH14" s="53"/>
      <c r="AI14" s="53"/>
      <c r="AJ14" s="53"/>
      <c r="AK14" s="53"/>
      <c r="AL14" s="53"/>
      <c r="AM14" s="53"/>
      <c r="AN14" s="53"/>
      <c r="AO14" s="53"/>
      <c r="AP14" s="53"/>
      <c r="AQ14" s="53"/>
      <c r="AR14" s="53"/>
      <c r="AS14" s="53"/>
      <c r="AT14" s="53"/>
      <c r="AU14" s="53"/>
      <c r="AV14" s="35"/>
      <c r="AW14" s="36"/>
      <c r="AX14" s="36"/>
      <c r="AY14" s="36"/>
      <c r="AZ14" s="36"/>
      <c r="BA14" s="36"/>
      <c r="BB14" s="36"/>
      <c r="BC14" s="36"/>
      <c r="BD14" s="36"/>
      <c r="BE14" s="36"/>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row>
    <row r="15" spans="1:83" s="4" customFormat="1" ht="15" hidden="1" customHeight="1" outlineLevel="1" x14ac:dyDescent="0.25">
      <c r="A15" s="13"/>
      <c r="B15" s="13"/>
      <c r="C15" s="13"/>
      <c r="D15" s="13"/>
      <c r="E15" s="13"/>
      <c r="F15" s="13"/>
      <c r="G15" s="13"/>
      <c r="H15" s="13"/>
      <c r="I15" s="13"/>
      <c r="J15" s="13"/>
      <c r="K15" s="13"/>
      <c r="L15" s="13"/>
      <c r="M15" s="13"/>
      <c r="N15" s="54"/>
      <c r="O15" s="54"/>
      <c r="P15" s="54"/>
      <c r="Q15" s="54"/>
      <c r="R15" s="54"/>
      <c r="S15" s="54"/>
      <c r="T15" s="54"/>
      <c r="U15" s="54"/>
      <c r="V15" s="54"/>
      <c r="W15" s="54"/>
      <c r="X15" s="54"/>
      <c r="Y15" s="54"/>
      <c r="Z15" s="54"/>
      <c r="AA15" s="54"/>
      <c r="AB15" s="54"/>
      <c r="AC15" s="54"/>
      <c r="AD15" s="54"/>
      <c r="AE15" s="13"/>
      <c r="AF15" s="53"/>
      <c r="AG15" s="53"/>
      <c r="AH15" s="53"/>
      <c r="AI15" s="53"/>
      <c r="AJ15" s="53"/>
      <c r="AK15" s="53"/>
      <c r="AL15" s="53"/>
      <c r="AM15" s="53"/>
      <c r="AN15" s="53"/>
      <c r="AO15" s="53"/>
      <c r="AP15" s="53"/>
      <c r="AQ15" s="53"/>
      <c r="AR15" s="53"/>
      <c r="AS15" s="53"/>
      <c r="AT15" s="53"/>
      <c r="AU15" s="53"/>
      <c r="AV15" s="35"/>
      <c r="AW15" s="36"/>
      <c r="AX15" s="36"/>
      <c r="AY15" s="36"/>
      <c r="AZ15" s="36"/>
      <c r="BA15" s="36"/>
      <c r="BB15" s="36"/>
      <c r="BC15" s="36"/>
      <c r="BD15" s="36"/>
      <c r="BE15" s="36"/>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row>
    <row r="16" spans="1:83" s="4" customFormat="1" ht="15.75" hidden="1" outlineLevel="1" thickBot="1" x14ac:dyDescent="0.3">
      <c r="A16" s="13"/>
      <c r="B16" s="13"/>
      <c r="C16" s="13"/>
      <c r="D16" s="13"/>
      <c r="E16" s="13"/>
      <c r="F16" s="13"/>
      <c r="G16" s="13"/>
      <c r="H16" s="13"/>
      <c r="I16" s="13"/>
      <c r="J16" s="13"/>
      <c r="K16" s="13"/>
      <c r="L16" s="13"/>
      <c r="M16" s="13"/>
      <c r="N16" s="54"/>
      <c r="O16" s="54"/>
      <c r="P16" s="54"/>
      <c r="Q16" s="54"/>
      <c r="R16" s="54"/>
      <c r="S16" s="54"/>
      <c r="T16" s="54"/>
      <c r="U16" s="54"/>
      <c r="V16" s="54"/>
      <c r="W16" s="54"/>
      <c r="X16" s="54"/>
      <c r="Y16" s="54"/>
      <c r="Z16" s="54"/>
      <c r="AA16" s="54"/>
      <c r="AB16" s="54"/>
      <c r="AC16" s="54"/>
      <c r="AD16" s="54"/>
      <c r="AE16" s="13"/>
      <c r="AF16" s="25"/>
      <c r="AG16" s="25"/>
      <c r="AH16" s="25"/>
      <c r="AI16" s="25"/>
      <c r="AJ16" s="25"/>
      <c r="AK16" s="25"/>
      <c r="AL16" s="25"/>
      <c r="AM16" s="25"/>
      <c r="AN16" s="25"/>
      <c r="AO16" s="25"/>
      <c r="AP16" s="25"/>
      <c r="AQ16" s="25"/>
      <c r="AR16" s="25"/>
      <c r="AS16" s="25"/>
      <c r="AT16" s="25"/>
      <c r="AU16" s="25"/>
      <c r="AV16" s="35"/>
      <c r="AW16" s="36"/>
      <c r="AX16" s="36"/>
      <c r="AY16" s="36"/>
      <c r="AZ16" s="36"/>
      <c r="BA16" s="36"/>
      <c r="BB16" s="36"/>
      <c r="BC16" s="36"/>
      <c r="BD16" s="36"/>
      <c r="BE16" s="36"/>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row>
    <row r="17" spans="1:83" s="3" customFormat="1" ht="15.75" thickBot="1" x14ac:dyDescent="0.3">
      <c r="A17" s="13"/>
      <c r="B17" s="94"/>
      <c r="C17" s="95" t="str">
        <f>IF($I$3="Nederlands",'Tekst NL'!C17,'Tekst FR'!C17)</f>
        <v>Afvoer</v>
      </c>
      <c r="D17" s="95"/>
      <c r="E17" s="95"/>
      <c r="F17" s="95"/>
      <c r="G17" s="95"/>
      <c r="H17" s="95"/>
      <c r="I17" s="95"/>
      <c r="J17" s="95"/>
      <c r="K17" s="95"/>
      <c r="L17" s="96"/>
      <c r="M17" s="13"/>
      <c r="N17" s="59"/>
      <c r="O17" s="59"/>
      <c r="P17" s="59"/>
      <c r="Q17" s="59"/>
      <c r="R17" s="59"/>
      <c r="S17" s="59"/>
      <c r="T17" s="59"/>
      <c r="U17" s="59"/>
      <c r="V17" s="59"/>
      <c r="W17" s="59"/>
      <c r="X17" s="59"/>
      <c r="Y17" s="59"/>
      <c r="Z17" s="59"/>
      <c r="AA17" s="59"/>
      <c r="AB17" s="59"/>
      <c r="AC17" s="59"/>
      <c r="AD17" s="59"/>
      <c r="AE17" s="15"/>
      <c r="AF17" s="57"/>
      <c r="AG17" s="57"/>
      <c r="AH17" s="57"/>
      <c r="AI17" s="57"/>
      <c r="AJ17" s="57"/>
      <c r="AK17" s="57"/>
      <c r="AL17" s="57"/>
      <c r="AM17" s="57"/>
      <c r="AN17" s="57"/>
      <c r="AO17" s="57"/>
      <c r="AP17" s="57"/>
      <c r="AQ17" s="57"/>
      <c r="AR17" s="57"/>
      <c r="AS17" s="57"/>
      <c r="AT17" s="57"/>
      <c r="AU17" s="57"/>
      <c r="AV17" s="41"/>
      <c r="AW17" s="42"/>
      <c r="AX17" s="42"/>
      <c r="AY17" s="42"/>
      <c r="AZ17" s="42"/>
      <c r="BA17" s="42"/>
      <c r="BB17" s="42"/>
      <c r="BC17" s="42"/>
      <c r="BD17" s="42"/>
      <c r="BE17" s="42"/>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8" customFormat="1" ht="19.5" collapsed="1" thickBot="1" x14ac:dyDescent="0.35">
      <c r="A18" s="13"/>
      <c r="B18" s="97" t="str">
        <f>IF($I$3="Nederlands",'Tekst NL'!B18,'Tekst FR'!B18)</f>
        <v>Aantal</v>
      </c>
      <c r="C18" s="13" t="str">
        <f>IF($I$3="Nederlands",'Tekst NL'!C18,'Tekst FR'!C18)</f>
        <v>Ruimte(s) waar ventilatie moet voorzien worden:</v>
      </c>
      <c r="D18" s="13"/>
      <c r="E18" s="13"/>
      <c r="F18" s="13"/>
      <c r="G18" s="13"/>
      <c r="H18" s="13"/>
      <c r="I18" s="86" t="str">
        <f>IF($I$3="Nederlands",'Tekst NL'!I18,'Tekst FR'!I18)</f>
        <v>Debiet m³/h (per ruimte)</v>
      </c>
      <c r="J18" s="13"/>
      <c r="K18" s="13"/>
      <c r="L18" s="21"/>
      <c r="M18" s="13"/>
      <c r="N18" s="54"/>
      <c r="O18" s="54"/>
      <c r="P18" s="54"/>
      <c r="Q18" s="54"/>
      <c r="R18" s="54"/>
      <c r="S18" s="54"/>
      <c r="T18" s="54"/>
      <c r="U18" s="54" t="s">
        <v>89</v>
      </c>
      <c r="V18" s="54"/>
      <c r="W18" s="54"/>
      <c r="X18" s="54"/>
      <c r="Y18" s="54"/>
      <c r="Z18" s="54"/>
      <c r="AA18" s="54"/>
      <c r="AB18" s="54"/>
      <c r="AC18" s="54"/>
      <c r="AD18" s="54"/>
      <c r="AE18" s="56" t="s">
        <v>31</v>
      </c>
      <c r="AF18" s="60" t="s">
        <v>59</v>
      </c>
      <c r="AG18" s="61"/>
      <c r="AH18" s="61"/>
      <c r="AI18" s="61"/>
      <c r="AJ18" s="61"/>
      <c r="AK18" s="61"/>
      <c r="AL18" s="62"/>
      <c r="AM18" s="25"/>
      <c r="AN18" s="64" t="s">
        <v>61</v>
      </c>
      <c r="AO18" s="65"/>
      <c r="AP18" s="65"/>
      <c r="AQ18" s="65"/>
      <c r="AR18" s="65"/>
      <c r="AS18" s="66"/>
      <c r="AT18" s="25"/>
      <c r="AU18" s="25"/>
      <c r="AV18" s="35"/>
      <c r="AW18" s="36"/>
      <c r="AX18" s="36"/>
      <c r="AY18" s="36"/>
      <c r="AZ18" s="36"/>
      <c r="BA18" s="36"/>
      <c r="BB18" s="36"/>
      <c r="BC18" s="36"/>
      <c r="BD18" s="36"/>
      <c r="BE18" s="36"/>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row>
    <row r="19" spans="1:83" s="7" customFormat="1" ht="15.75" hidden="1" outlineLevel="1" thickBot="1" x14ac:dyDescent="0.3">
      <c r="A19" s="13"/>
      <c r="B19" s="98"/>
      <c r="C19" s="83"/>
      <c r="D19" s="59"/>
      <c r="E19" s="83"/>
      <c r="F19" s="83"/>
      <c r="G19" s="83"/>
      <c r="H19" s="83"/>
      <c r="I19" s="84" t="s">
        <v>9</v>
      </c>
      <c r="J19" s="83"/>
      <c r="K19" s="83"/>
      <c r="L19" s="85"/>
      <c r="M19" s="13"/>
      <c r="N19" s="59"/>
      <c r="O19" s="59"/>
      <c r="P19" s="59"/>
      <c r="Q19" s="59"/>
      <c r="R19" s="59"/>
      <c r="S19" s="59"/>
      <c r="T19" s="59"/>
      <c r="U19" s="59"/>
      <c r="V19" s="59"/>
      <c r="W19" s="59"/>
      <c r="X19" s="59"/>
      <c r="Y19" s="59"/>
      <c r="Z19" s="59"/>
      <c r="AA19" s="59"/>
      <c r="AB19" s="59"/>
      <c r="AC19" s="59"/>
      <c r="AD19" s="59"/>
      <c r="AE19" s="16"/>
      <c r="AF19" s="57" t="s">
        <v>60</v>
      </c>
      <c r="AG19" s="57"/>
      <c r="AH19" s="57"/>
      <c r="AI19" s="57"/>
      <c r="AJ19" s="57"/>
      <c r="AK19" s="57"/>
      <c r="AL19" s="57"/>
      <c r="AM19" s="57"/>
      <c r="AN19" s="25" t="s">
        <v>58</v>
      </c>
      <c r="AO19" s="57"/>
      <c r="AP19" s="57"/>
      <c r="AQ19" s="57"/>
      <c r="AR19" s="57"/>
      <c r="AS19" s="57"/>
      <c r="AT19" s="57"/>
      <c r="AU19" s="57"/>
      <c r="AV19" s="41"/>
      <c r="AW19" s="51" t="s">
        <v>33</v>
      </c>
      <c r="AX19" s="36"/>
      <c r="AY19" s="36"/>
      <c r="AZ19" s="36"/>
      <c r="BA19" s="42"/>
      <c r="BB19" s="42"/>
      <c r="BC19" s="42"/>
      <c r="BD19" s="42"/>
      <c r="BE19" s="42"/>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row>
    <row r="20" spans="1:83" s="8" customFormat="1" ht="15.75" thickBot="1" x14ac:dyDescent="0.3">
      <c r="A20" s="13"/>
      <c r="B20" s="154"/>
      <c r="C20" s="99" t="str">
        <f>IF($I$3="Nederlands",'Tekst NL'!C20,'Tekst FR'!C20)</f>
        <v>Toilet</v>
      </c>
      <c r="D20" s="17"/>
      <c r="E20" s="17"/>
      <c r="F20" s="17"/>
      <c r="G20" s="17"/>
      <c r="H20" s="17"/>
      <c r="I20" s="80">
        <f>IF(B20="",0,J20)</f>
        <v>0</v>
      </c>
      <c r="J20" s="194">
        <v>25</v>
      </c>
      <c r="K20" s="17">
        <v>25</v>
      </c>
      <c r="L20" s="20"/>
      <c r="M20" s="215"/>
      <c r="N20" s="54"/>
      <c r="O20" s="54">
        <f>B20*I20</f>
        <v>0</v>
      </c>
      <c r="P20" s="54"/>
      <c r="Q20" s="54"/>
      <c r="R20" s="54"/>
      <c r="S20" s="54"/>
      <c r="T20" s="54"/>
      <c r="U20" s="54"/>
      <c r="V20" s="54"/>
      <c r="W20" s="54"/>
      <c r="X20" s="54"/>
      <c r="Y20" s="54"/>
      <c r="Z20" s="54"/>
      <c r="AA20" s="54"/>
      <c r="AB20" s="54"/>
      <c r="AC20" s="54"/>
      <c r="AD20" s="54"/>
      <c r="AE20" s="17">
        <f>AF20</f>
        <v>0</v>
      </c>
      <c r="AF20" s="25">
        <f>IF(B20="x",1,0)</f>
        <v>0</v>
      </c>
      <c r="AG20" s="25"/>
      <c r="AH20" s="25"/>
      <c r="AI20" s="30"/>
      <c r="AJ20" s="32"/>
      <c r="AK20" s="25"/>
      <c r="AL20" s="79" t="str">
        <f>IF(B25&gt;4,"1","0")</f>
        <v>0</v>
      </c>
      <c r="AM20" s="25"/>
      <c r="AN20" s="25"/>
      <c r="AO20" s="25"/>
      <c r="AP20" s="25"/>
      <c r="AQ20" s="25"/>
      <c r="AR20" s="25"/>
      <c r="AS20" s="25"/>
      <c r="AT20" s="25"/>
      <c r="AU20" s="25"/>
      <c r="AV20" s="35"/>
      <c r="AW20" s="36"/>
      <c r="AX20" s="36"/>
      <c r="AY20" s="36"/>
      <c r="AZ20" s="36"/>
      <c r="BA20" s="36"/>
      <c r="BB20" s="36"/>
      <c r="BC20" s="36"/>
      <c r="BD20" s="36"/>
      <c r="BE20" s="36"/>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row>
    <row r="21" spans="1:83" s="5" customFormat="1" ht="15.75" thickBot="1" x14ac:dyDescent="0.3">
      <c r="A21" s="13"/>
      <c r="B21" s="155"/>
      <c r="C21" s="100" t="str">
        <f>IF($I$3="Nederlands",'Tekst NL'!C21,'Tekst FR'!C21)</f>
        <v>Keuken</v>
      </c>
      <c r="D21" s="13"/>
      <c r="E21" s="13"/>
      <c r="F21" s="13"/>
      <c r="G21" s="13"/>
      <c r="H21" s="13"/>
      <c r="I21" s="81">
        <f t="shared" ref="I21:I25" si="0">IF(B21="",0,J21)</f>
        <v>0</v>
      </c>
      <c r="J21" s="195">
        <v>75</v>
      </c>
      <c r="K21" s="13">
        <v>76</v>
      </c>
      <c r="L21" s="21"/>
      <c r="M21" s="215"/>
      <c r="N21" s="54"/>
      <c r="O21" s="54">
        <f t="shared" ref="O21:O26" si="1">B21*I21</f>
        <v>0</v>
      </c>
      <c r="P21" s="54"/>
      <c r="Q21" s="54"/>
      <c r="R21" s="54"/>
      <c r="S21" s="54"/>
      <c r="T21" s="54"/>
      <c r="U21" s="54"/>
      <c r="V21" s="54"/>
      <c r="W21" s="54"/>
      <c r="X21" s="54"/>
      <c r="Y21" s="54"/>
      <c r="Z21" s="54"/>
      <c r="AA21" s="54"/>
      <c r="AB21" s="54"/>
      <c r="AC21" s="54"/>
      <c r="AD21" s="54"/>
      <c r="AE21" s="13">
        <f>AF21</f>
        <v>0</v>
      </c>
      <c r="AF21" s="25">
        <f t="shared" ref="AF21:AF39" si="2">IF(B21="x",1,0)</f>
        <v>0</v>
      </c>
      <c r="AG21" s="25"/>
      <c r="AH21" s="25"/>
      <c r="AI21" s="24" t="s">
        <v>53</v>
      </c>
      <c r="AJ21" s="26">
        <f>B20</f>
        <v>0</v>
      </c>
      <c r="AK21" s="25"/>
      <c r="AL21" s="25"/>
      <c r="AM21" s="25"/>
      <c r="AN21" s="2"/>
      <c r="AO21" s="25"/>
      <c r="AP21" s="25"/>
      <c r="AQ21" s="25"/>
      <c r="AR21" s="25"/>
      <c r="AS21" s="25"/>
      <c r="AT21" s="25"/>
      <c r="AU21" s="25"/>
      <c r="AV21" s="35"/>
      <c r="AW21" s="36"/>
      <c r="AX21" s="36"/>
      <c r="AY21" s="36"/>
      <c r="AZ21" s="36"/>
      <c r="BA21" s="36"/>
      <c r="BB21" s="36"/>
      <c r="BC21" s="36"/>
      <c r="BD21" s="36"/>
      <c r="BE21" s="36"/>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row>
    <row r="22" spans="1:83" s="5" customFormat="1" ht="15.75" thickBot="1" x14ac:dyDescent="0.3">
      <c r="A22" s="13"/>
      <c r="B22" s="155"/>
      <c r="C22" s="100" t="str">
        <f>IF($I$3="Nederlands",'Tekst NL'!C22,'Tekst FR'!C22)</f>
        <v>Wasplaats</v>
      </c>
      <c r="D22" s="13"/>
      <c r="E22" s="13"/>
      <c r="F22" s="13"/>
      <c r="G22" s="13"/>
      <c r="H22" s="13"/>
      <c r="I22" s="81">
        <f t="shared" si="0"/>
        <v>0</v>
      </c>
      <c r="J22" s="195">
        <v>50</v>
      </c>
      <c r="K22" s="13">
        <v>51</v>
      </c>
      <c r="L22" s="21"/>
      <c r="M22" s="215"/>
      <c r="N22" s="54"/>
      <c r="O22" s="54">
        <f t="shared" si="1"/>
        <v>0</v>
      </c>
      <c r="P22" s="54"/>
      <c r="Q22" s="54"/>
      <c r="R22" s="54"/>
      <c r="S22" s="54"/>
      <c r="T22" s="54"/>
      <c r="U22" s="54"/>
      <c r="V22" s="54"/>
      <c r="W22" s="54"/>
      <c r="X22" s="54"/>
      <c r="Y22" s="54"/>
      <c r="Z22" s="54"/>
      <c r="AA22" s="54"/>
      <c r="AB22" s="54"/>
      <c r="AC22" s="54"/>
      <c r="AD22" s="54"/>
      <c r="AE22" s="13">
        <f t="shared" ref="AE22:AE38" si="3">AF22</f>
        <v>0</v>
      </c>
      <c r="AF22" s="25">
        <f t="shared" si="2"/>
        <v>0</v>
      </c>
      <c r="AG22" s="25"/>
      <c r="AH22" s="25"/>
      <c r="AI22" s="24" t="s">
        <v>54</v>
      </c>
      <c r="AJ22" s="26">
        <f>B21</f>
        <v>0</v>
      </c>
      <c r="AK22" s="25"/>
      <c r="AL22" s="25"/>
      <c r="AM22" s="25"/>
      <c r="AN22" s="2"/>
      <c r="AO22" s="25"/>
      <c r="AP22" s="25"/>
      <c r="AQ22" s="25"/>
      <c r="AR22" s="25"/>
      <c r="AS22" s="25"/>
      <c r="AT22" s="25"/>
      <c r="AU22" s="25"/>
      <c r="AV22" s="35"/>
      <c r="AW22" s="36"/>
      <c r="AX22" s="36"/>
      <c r="AY22" s="36"/>
      <c r="AZ22" s="36"/>
      <c r="BA22" s="36"/>
      <c r="BB22" s="36"/>
      <c r="BC22" s="36"/>
      <c r="BD22" s="36"/>
      <c r="BE22" s="36"/>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row>
    <row r="23" spans="1:83" s="5" customFormat="1" ht="15.75" thickBot="1" x14ac:dyDescent="0.3">
      <c r="A23" s="13"/>
      <c r="B23" s="155"/>
      <c r="C23" s="100" t="str">
        <f>IF($I$3="Nederlands",'Tekst NL'!C23,'Tekst FR'!C23)</f>
        <v>Badkamer zonder toilet</v>
      </c>
      <c r="D23" s="13"/>
      <c r="E23" s="13"/>
      <c r="F23" s="13"/>
      <c r="G23" s="13"/>
      <c r="H23" s="13"/>
      <c r="I23" s="81">
        <f t="shared" si="0"/>
        <v>0</v>
      </c>
      <c r="J23" s="195">
        <v>50</v>
      </c>
      <c r="K23" s="13">
        <v>51</v>
      </c>
      <c r="L23" s="21"/>
      <c r="M23" s="215"/>
      <c r="N23" s="54"/>
      <c r="O23" s="54">
        <f>B23*I23</f>
        <v>0</v>
      </c>
      <c r="P23" s="54"/>
      <c r="Q23" s="54"/>
      <c r="R23" s="54"/>
      <c r="S23" s="54"/>
      <c r="T23" s="54"/>
      <c r="U23" s="54"/>
      <c r="V23" s="54"/>
      <c r="W23" s="54"/>
      <c r="X23" s="54"/>
      <c r="Y23" s="54"/>
      <c r="Z23" s="54"/>
      <c r="AA23" s="54"/>
      <c r="AB23" s="54"/>
      <c r="AC23" s="54"/>
      <c r="AD23" s="54"/>
      <c r="AE23" s="13">
        <f t="shared" si="3"/>
        <v>0</v>
      </c>
      <c r="AF23" s="25">
        <f t="shared" si="2"/>
        <v>0</v>
      </c>
      <c r="AG23" s="25"/>
      <c r="AH23" s="25"/>
      <c r="AI23" s="24" t="s">
        <v>56</v>
      </c>
      <c r="AJ23" s="26">
        <f>B22+B23</f>
        <v>0</v>
      </c>
      <c r="AK23" s="25"/>
      <c r="AM23" s="2"/>
      <c r="AN23" s="25"/>
      <c r="AO23" s="25"/>
      <c r="AP23" s="25"/>
      <c r="AQ23" s="25"/>
      <c r="AR23" s="25"/>
      <c r="AS23" s="25"/>
      <c r="AT23" s="25"/>
      <c r="AU23" s="25"/>
      <c r="AV23" s="35"/>
      <c r="AW23" s="36"/>
      <c r="AX23" s="36"/>
      <c r="AY23" s="36"/>
      <c r="AZ23" s="36"/>
      <c r="BA23" s="36"/>
      <c r="BB23" s="36"/>
      <c r="BC23" s="36"/>
      <c r="BD23" s="36"/>
      <c r="BE23" s="36"/>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row>
    <row r="24" spans="1:83" s="5" customFormat="1" ht="15.75" thickBot="1" x14ac:dyDescent="0.3">
      <c r="A24" s="13"/>
      <c r="B24" s="155"/>
      <c r="C24" s="100" t="str">
        <f>IF($I$3="Nederlands",'Tekst NL'!C24,'Tekst FR'!C24)</f>
        <v>Badkamer met toilet</v>
      </c>
      <c r="D24" s="13"/>
      <c r="E24" s="13"/>
      <c r="F24" s="13"/>
      <c r="G24" s="13"/>
      <c r="H24" s="13"/>
      <c r="I24" s="81">
        <f t="shared" si="0"/>
        <v>0</v>
      </c>
      <c r="J24" s="195">
        <v>50</v>
      </c>
      <c r="K24" s="13">
        <v>51</v>
      </c>
      <c r="L24" s="21"/>
      <c r="M24" s="215"/>
      <c r="N24" s="54"/>
      <c r="O24" s="54">
        <f>B24*I24</f>
        <v>0</v>
      </c>
      <c r="P24" s="54"/>
      <c r="Q24" s="54"/>
      <c r="R24" s="54"/>
      <c r="S24" s="54"/>
      <c r="T24" s="54"/>
      <c r="U24" s="54"/>
      <c r="V24" s="54"/>
      <c r="W24" s="54"/>
      <c r="X24" s="54"/>
      <c r="Y24" s="54"/>
      <c r="Z24" s="54"/>
      <c r="AA24" s="54"/>
      <c r="AB24" s="54"/>
      <c r="AC24" s="54"/>
      <c r="AD24" s="54"/>
      <c r="AE24" s="13">
        <f t="shared" si="3"/>
        <v>0</v>
      </c>
      <c r="AF24" s="25">
        <f t="shared" si="2"/>
        <v>0</v>
      </c>
      <c r="AG24" s="25"/>
      <c r="AH24" s="25"/>
      <c r="AI24" s="24" t="s">
        <v>57</v>
      </c>
      <c r="AJ24" s="26">
        <f>B24</f>
        <v>0</v>
      </c>
      <c r="AK24" s="25"/>
      <c r="AL24" s="25"/>
      <c r="AM24" s="25"/>
      <c r="AN24" s="25"/>
      <c r="AO24" s="25"/>
      <c r="AP24" s="25"/>
      <c r="AQ24" s="25"/>
      <c r="AR24" s="25"/>
      <c r="AS24" s="25"/>
      <c r="AT24" s="25"/>
      <c r="AU24" s="25"/>
      <c r="AV24" s="35"/>
      <c r="AW24" s="36"/>
      <c r="AX24" s="36"/>
      <c r="AY24" s="36"/>
      <c r="AZ24" s="36"/>
      <c r="BA24" s="36"/>
      <c r="BB24" s="36"/>
      <c r="BC24" s="36"/>
      <c r="BD24" s="36"/>
      <c r="BE24" s="36"/>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row>
    <row r="25" spans="1:83" s="5" customFormat="1" ht="15.75" thickBot="1" x14ac:dyDescent="0.3">
      <c r="A25" s="13"/>
      <c r="B25" s="155"/>
      <c r="C25" s="100" t="str">
        <f>IF($I$3="Nederlands",'Tekst NL'!C25,'Tekst FR'!C25)</f>
        <v>Slaapkamer</v>
      </c>
      <c r="D25" s="13"/>
      <c r="E25" s="13"/>
      <c r="F25" s="13"/>
      <c r="G25" s="13"/>
      <c r="H25" s="13"/>
      <c r="I25" s="81">
        <f t="shared" si="0"/>
        <v>0</v>
      </c>
      <c r="J25" s="195">
        <v>30</v>
      </c>
      <c r="K25" s="13">
        <v>31</v>
      </c>
      <c r="L25" s="21"/>
      <c r="M25" s="215"/>
      <c r="N25" s="54"/>
      <c r="O25" s="54">
        <f t="shared" si="1"/>
        <v>0</v>
      </c>
      <c r="P25" s="54"/>
      <c r="Q25" s="54"/>
      <c r="R25" s="54"/>
      <c r="S25" s="54"/>
      <c r="T25" s="54"/>
      <c r="U25" s="54"/>
      <c r="V25" s="54"/>
      <c r="W25" s="54"/>
      <c r="X25" s="54"/>
      <c r="Y25" s="54"/>
      <c r="Z25" s="54"/>
      <c r="AA25" s="54"/>
      <c r="AB25" s="54"/>
      <c r="AC25" s="54"/>
      <c r="AD25" s="54"/>
      <c r="AE25" s="13">
        <f t="shared" si="3"/>
        <v>0</v>
      </c>
      <c r="AF25" s="25">
        <f t="shared" si="2"/>
        <v>0</v>
      </c>
      <c r="AG25" s="25"/>
      <c r="AH25" s="25"/>
      <c r="AI25" s="24"/>
      <c r="AJ25" s="26"/>
      <c r="AK25" s="25"/>
      <c r="AL25" s="25"/>
      <c r="AM25" s="25"/>
      <c r="AN25" s="25"/>
      <c r="AO25" s="25"/>
      <c r="AP25" s="25"/>
      <c r="AQ25" s="25"/>
      <c r="AR25" s="25"/>
      <c r="AS25" s="25"/>
      <c r="AT25" s="25"/>
      <c r="AU25" s="25"/>
      <c r="AV25" s="35"/>
      <c r="AW25" s="36"/>
      <c r="AX25" s="36"/>
      <c r="AY25" s="36"/>
      <c r="AZ25" s="36"/>
      <c r="BA25" s="36"/>
      <c r="BB25" s="36"/>
      <c r="BC25" s="36"/>
      <c r="BD25" s="36"/>
      <c r="BE25" s="36"/>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row>
    <row r="26" spans="1:83" s="5" customFormat="1" ht="15.75" collapsed="1" thickBot="1" x14ac:dyDescent="0.3">
      <c r="A26" s="13"/>
      <c r="B26" s="155"/>
      <c r="C26" s="101" t="str">
        <f>IF($I$3="Nederlands",'Tekst NL'!C26,'Tekst FR'!C26)</f>
        <v>Andere droge ruimtes (bv. bureau)</v>
      </c>
      <c r="D26" s="18"/>
      <c r="E26" s="18"/>
      <c r="F26" s="18"/>
      <c r="G26" s="18"/>
      <c r="H26" s="18"/>
      <c r="I26" s="82">
        <f>IF(B26="",0,J26)</f>
        <v>0</v>
      </c>
      <c r="J26" s="196">
        <v>30</v>
      </c>
      <c r="K26" s="18">
        <v>41</v>
      </c>
      <c r="L26" s="22"/>
      <c r="M26" s="215"/>
      <c r="N26" s="54"/>
      <c r="O26" s="54">
        <f t="shared" si="1"/>
        <v>0</v>
      </c>
      <c r="P26" s="54"/>
      <c r="Q26" s="54"/>
      <c r="R26" s="54"/>
      <c r="S26" s="54"/>
      <c r="T26" s="54"/>
      <c r="U26" s="54"/>
      <c r="V26" s="54"/>
      <c r="W26" s="54"/>
      <c r="X26" s="54"/>
      <c r="Y26" s="54"/>
      <c r="Z26" s="54"/>
      <c r="AA26" s="54"/>
      <c r="AB26" s="54"/>
      <c r="AC26" s="54"/>
      <c r="AD26" s="54"/>
      <c r="AE26" s="13">
        <f t="shared" si="3"/>
        <v>0</v>
      </c>
      <c r="AF26" s="25">
        <f t="shared" si="2"/>
        <v>0</v>
      </c>
      <c r="AG26" s="25"/>
      <c r="AH26" s="25"/>
      <c r="AI26" s="27" t="s">
        <v>55</v>
      </c>
      <c r="AJ26" s="29">
        <f>B25+B26</f>
        <v>0</v>
      </c>
      <c r="AK26" s="25"/>
      <c r="AL26" s="25"/>
      <c r="AM26" s="25"/>
      <c r="AN26" s="25"/>
      <c r="AO26" s="25"/>
      <c r="AP26" s="25"/>
      <c r="AQ26" s="25"/>
      <c r="AR26" s="25"/>
      <c r="AS26" s="25"/>
      <c r="AT26" s="25"/>
      <c r="AU26" s="25"/>
      <c r="AV26" s="35"/>
      <c r="AW26" s="36"/>
      <c r="AX26" s="36"/>
      <c r="AY26" s="36"/>
      <c r="AZ26" s="36"/>
      <c r="BA26" s="36"/>
      <c r="BB26" s="36"/>
      <c r="BC26" s="36"/>
      <c r="BD26" s="36"/>
      <c r="BE26" s="36"/>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row>
    <row r="27" spans="1:83" s="5" customFormat="1" hidden="1" outlineLevel="1" x14ac:dyDescent="0.25">
      <c r="A27" s="13"/>
      <c r="B27" s="102"/>
      <c r="C27" s="13"/>
      <c r="D27" s="13"/>
      <c r="E27" s="13"/>
      <c r="F27" s="13"/>
      <c r="G27" s="13"/>
      <c r="H27" s="13"/>
      <c r="I27" s="13"/>
      <c r="J27" s="13"/>
      <c r="K27" s="13"/>
      <c r="L27" s="21"/>
      <c r="M27" s="13"/>
      <c r="N27" s="54"/>
      <c r="O27" s="54"/>
      <c r="P27" s="54"/>
      <c r="Q27" s="54"/>
      <c r="R27" s="54"/>
      <c r="S27" s="54"/>
      <c r="T27" s="54"/>
      <c r="U27" s="54"/>
      <c r="V27" s="54"/>
      <c r="W27" s="54"/>
      <c r="X27" s="54"/>
      <c r="Y27" s="54"/>
      <c r="Z27" s="54"/>
      <c r="AA27" s="54"/>
      <c r="AB27" s="54"/>
      <c r="AC27" s="54"/>
      <c r="AD27" s="54"/>
      <c r="AE27" s="13">
        <f t="shared" si="3"/>
        <v>0</v>
      </c>
      <c r="AF27" s="25">
        <f t="shared" si="2"/>
        <v>0</v>
      </c>
      <c r="AG27" s="25"/>
      <c r="AH27" s="25"/>
      <c r="AI27" s="25"/>
      <c r="AJ27" s="25"/>
      <c r="AK27" s="25"/>
      <c r="AL27" s="25"/>
      <c r="AM27" s="25"/>
      <c r="AN27" s="25"/>
      <c r="AO27" s="25"/>
      <c r="AP27" s="25"/>
      <c r="AQ27" s="25"/>
      <c r="AR27" s="25"/>
      <c r="AS27" s="25"/>
      <c r="AT27" s="25"/>
      <c r="AU27" s="25"/>
      <c r="AV27" s="35"/>
      <c r="AW27" s="36"/>
      <c r="AX27" s="36"/>
      <c r="AY27" s="36"/>
      <c r="AZ27" s="36"/>
      <c r="BA27" s="36"/>
      <c r="BB27" s="36"/>
      <c r="BC27" s="36"/>
      <c r="BD27" s="36"/>
      <c r="BE27" s="36"/>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row>
    <row r="28" spans="1:83" s="5" customFormat="1" hidden="1" outlineLevel="1" x14ac:dyDescent="0.25">
      <c r="A28" s="13"/>
      <c r="B28" s="102">
        <f>SUM(B20:B26)</f>
        <v>0</v>
      </c>
      <c r="C28" s="13"/>
      <c r="D28" s="13"/>
      <c r="E28" s="13"/>
      <c r="F28" s="13"/>
      <c r="G28" s="13"/>
      <c r="H28" s="13"/>
      <c r="I28" s="13"/>
      <c r="J28" s="13"/>
      <c r="K28" s="13"/>
      <c r="L28" s="21"/>
      <c r="M28" s="13"/>
      <c r="N28" s="54"/>
      <c r="O28" s="54"/>
      <c r="P28" s="54"/>
      <c r="Q28" s="54"/>
      <c r="R28" s="54"/>
      <c r="S28" s="54"/>
      <c r="T28" s="54"/>
      <c r="U28" s="54"/>
      <c r="V28" s="54"/>
      <c r="W28" s="54"/>
      <c r="X28" s="54"/>
      <c r="Y28" s="54"/>
      <c r="Z28" s="54"/>
      <c r="AA28" s="54"/>
      <c r="AB28" s="54"/>
      <c r="AC28" s="54"/>
      <c r="AD28" s="54"/>
      <c r="AE28" s="13">
        <f t="shared" si="3"/>
        <v>0</v>
      </c>
      <c r="AF28" s="25">
        <f t="shared" si="2"/>
        <v>0</v>
      </c>
      <c r="AG28" s="25"/>
      <c r="AH28" s="25"/>
      <c r="AI28" s="23"/>
      <c r="AJ28" s="23"/>
      <c r="AK28" s="23"/>
      <c r="AL28" s="23"/>
      <c r="AM28" s="23"/>
      <c r="AN28" s="25"/>
      <c r="AO28" s="25"/>
      <c r="AP28" s="25"/>
      <c r="AQ28" s="25"/>
      <c r="AR28" s="25"/>
      <c r="AS28" s="25"/>
      <c r="AT28" s="25"/>
      <c r="AU28" s="25"/>
      <c r="AV28" s="35"/>
      <c r="AW28" s="36"/>
      <c r="AX28" s="36"/>
      <c r="AY28" s="36"/>
      <c r="AZ28" s="36"/>
      <c r="BA28" s="36"/>
      <c r="BB28" s="36"/>
      <c r="BC28" s="36"/>
      <c r="BD28" s="36"/>
      <c r="BE28" s="36"/>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row>
    <row r="29" spans="1:83" s="5" customFormat="1" hidden="1" outlineLevel="1" x14ac:dyDescent="0.25">
      <c r="A29" s="13"/>
      <c r="B29" s="102"/>
      <c r="C29" s="13"/>
      <c r="D29" s="13"/>
      <c r="E29" s="13"/>
      <c r="F29" s="13"/>
      <c r="G29" s="13"/>
      <c r="H29" s="13"/>
      <c r="I29" s="13"/>
      <c r="J29" s="13"/>
      <c r="K29" s="13"/>
      <c r="L29" s="21"/>
      <c r="M29" s="13"/>
      <c r="N29" s="54"/>
      <c r="O29" s="54"/>
      <c r="P29" s="54"/>
      <c r="Q29" s="54"/>
      <c r="R29" s="54"/>
      <c r="S29" s="54"/>
      <c r="T29" s="54"/>
      <c r="U29" s="54"/>
      <c r="V29" s="54"/>
      <c r="W29" s="54"/>
      <c r="X29" s="54"/>
      <c r="Y29" s="54"/>
      <c r="Z29" s="54"/>
      <c r="AA29" s="54"/>
      <c r="AB29" s="54"/>
      <c r="AC29" s="54"/>
      <c r="AD29" s="54"/>
      <c r="AE29" s="13">
        <f t="shared" si="3"/>
        <v>0</v>
      </c>
      <c r="AF29" s="25">
        <f t="shared" si="2"/>
        <v>0</v>
      </c>
      <c r="AG29" s="25"/>
      <c r="AH29" s="25"/>
      <c r="AI29" s="25"/>
      <c r="AJ29" s="25"/>
      <c r="AK29" s="25"/>
      <c r="AL29" s="25"/>
      <c r="AM29" s="25"/>
      <c r="AN29" s="25"/>
      <c r="AO29" s="25"/>
      <c r="AP29" s="25"/>
      <c r="AQ29" s="25"/>
      <c r="AR29" s="25"/>
      <c r="AS29" s="25"/>
      <c r="AT29" s="25"/>
      <c r="AU29" s="25"/>
      <c r="AV29" s="35"/>
      <c r="AW29" s="36"/>
      <c r="AX29" s="36"/>
      <c r="AY29" s="36"/>
      <c r="AZ29" s="36"/>
      <c r="BA29" s="36"/>
      <c r="BB29" s="36"/>
      <c r="BC29" s="36"/>
      <c r="BD29" s="36"/>
      <c r="BE29" s="36"/>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row>
    <row r="30" spans="1:83" s="5" customFormat="1" ht="15.75" hidden="1" outlineLevel="1" thickBot="1" x14ac:dyDescent="0.3">
      <c r="A30" s="13"/>
      <c r="B30" s="102"/>
      <c r="C30" s="13"/>
      <c r="D30" s="13"/>
      <c r="E30" s="13"/>
      <c r="F30" s="13"/>
      <c r="G30" s="13"/>
      <c r="H30" s="13"/>
      <c r="I30" s="13"/>
      <c r="J30" s="13"/>
      <c r="K30" s="13"/>
      <c r="L30" s="21"/>
      <c r="M30" s="13"/>
      <c r="N30" s="54"/>
      <c r="O30" s="54"/>
      <c r="P30" s="54"/>
      <c r="Q30" s="54"/>
      <c r="R30" s="54"/>
      <c r="S30" s="54"/>
      <c r="T30" s="54"/>
      <c r="U30" s="54"/>
      <c r="V30" s="54"/>
      <c r="W30" s="54"/>
      <c r="X30" s="54"/>
      <c r="Y30" s="54"/>
      <c r="Z30" s="54"/>
      <c r="AA30" s="54"/>
      <c r="AB30" s="54"/>
      <c r="AC30" s="54"/>
      <c r="AD30" s="54"/>
      <c r="AE30" s="13">
        <f t="shared" si="3"/>
        <v>0</v>
      </c>
      <c r="AF30" s="25">
        <f t="shared" si="2"/>
        <v>0</v>
      </c>
      <c r="AG30" s="25"/>
      <c r="AH30" s="25"/>
      <c r="AI30" s="25"/>
      <c r="AJ30" s="25"/>
      <c r="AK30" s="25"/>
      <c r="AL30" s="25"/>
      <c r="AM30" s="25"/>
      <c r="AN30" s="25"/>
      <c r="AO30" s="25"/>
      <c r="AP30" s="25"/>
      <c r="AQ30" s="25"/>
      <c r="AR30" s="25"/>
      <c r="AS30" s="25"/>
      <c r="AT30" s="25"/>
      <c r="AU30" s="25"/>
      <c r="AV30" s="35"/>
      <c r="AW30" s="36"/>
      <c r="AX30" s="36"/>
      <c r="AY30" s="36"/>
      <c r="AZ30" s="36"/>
      <c r="BA30" s="36"/>
      <c r="BB30" s="36"/>
      <c r="BC30" s="36"/>
      <c r="BD30" s="36"/>
      <c r="BE30" s="36"/>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row>
    <row r="31" spans="1:83" s="5" customFormat="1" hidden="1" outlineLevel="1" x14ac:dyDescent="0.25">
      <c r="A31" s="13"/>
      <c r="B31" s="102"/>
      <c r="C31" s="13"/>
      <c r="D31" s="13"/>
      <c r="E31" s="13"/>
      <c r="F31" s="13"/>
      <c r="G31" s="13"/>
      <c r="H31" s="13"/>
      <c r="I31" s="13"/>
      <c r="J31" s="13"/>
      <c r="K31" s="13"/>
      <c r="L31" s="21"/>
      <c r="M31" s="13"/>
      <c r="N31" s="54"/>
      <c r="O31" s="54"/>
      <c r="P31" s="54"/>
      <c r="Q31" s="54"/>
      <c r="R31" s="54"/>
      <c r="S31" s="54"/>
      <c r="T31" s="54"/>
      <c r="U31" s="54"/>
      <c r="V31" s="54"/>
      <c r="W31" s="54"/>
      <c r="X31" s="54"/>
      <c r="Y31" s="54"/>
      <c r="Z31" s="54"/>
      <c r="AA31" s="54"/>
      <c r="AB31" s="54"/>
      <c r="AC31" s="54"/>
      <c r="AD31" s="54"/>
      <c r="AE31" s="13">
        <f t="shared" si="3"/>
        <v>0</v>
      </c>
      <c r="AF31" s="25">
        <f t="shared" si="2"/>
        <v>0</v>
      </c>
      <c r="AG31" s="25"/>
      <c r="AH31" s="25"/>
      <c r="AI31" s="30" t="s">
        <v>16</v>
      </c>
      <c r="AJ31" s="31"/>
      <c r="AK31" s="32">
        <f>AJ21</f>
        <v>0</v>
      </c>
      <c r="AL31" s="25"/>
      <c r="AM31" s="25"/>
      <c r="AN31" s="23"/>
      <c r="AO31" s="23"/>
      <c r="AP31" s="23"/>
      <c r="AQ31" s="23"/>
      <c r="AR31" s="23"/>
      <c r="AS31" s="23"/>
      <c r="AT31" s="25"/>
      <c r="AU31" s="25"/>
      <c r="AV31" s="35"/>
      <c r="AW31" s="36"/>
      <c r="AX31" s="36"/>
      <c r="AY31" s="36"/>
      <c r="AZ31" s="36"/>
      <c r="BA31" s="36"/>
      <c r="BB31" s="36"/>
      <c r="BC31" s="36"/>
      <c r="BD31" s="36"/>
      <c r="BE31" s="36"/>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row>
    <row r="32" spans="1:83" s="5" customFormat="1" ht="15.75" hidden="1" outlineLevel="1" thickBot="1" x14ac:dyDescent="0.3">
      <c r="A32" s="13"/>
      <c r="B32" s="102"/>
      <c r="C32" s="13"/>
      <c r="D32" s="13"/>
      <c r="E32" s="13"/>
      <c r="F32" s="13"/>
      <c r="G32" s="13"/>
      <c r="H32" s="13"/>
      <c r="I32" s="13"/>
      <c r="J32" s="13"/>
      <c r="K32" s="13"/>
      <c r="L32" s="21"/>
      <c r="M32" s="13"/>
      <c r="N32" s="54"/>
      <c r="O32" s="54"/>
      <c r="P32" s="54"/>
      <c r="Q32" s="54"/>
      <c r="R32" s="54"/>
      <c r="S32" s="54"/>
      <c r="T32" s="54"/>
      <c r="U32" s="54"/>
      <c r="V32" s="54"/>
      <c r="W32" s="54"/>
      <c r="X32" s="54"/>
      <c r="Y32" s="54"/>
      <c r="Z32" s="54"/>
      <c r="AA32" s="54"/>
      <c r="AB32" s="54"/>
      <c r="AC32" s="54"/>
      <c r="AD32" s="54"/>
      <c r="AE32" s="13">
        <f t="shared" si="3"/>
        <v>0</v>
      </c>
      <c r="AF32" s="25">
        <f t="shared" si="2"/>
        <v>0</v>
      </c>
      <c r="AG32" s="25"/>
      <c r="AH32" s="25"/>
      <c r="AI32" s="27" t="s">
        <v>17</v>
      </c>
      <c r="AJ32" s="28"/>
      <c r="AK32" s="29">
        <f>SUM(AJ22:AJ26)</f>
        <v>0</v>
      </c>
      <c r="AL32" s="25"/>
      <c r="AM32" s="25"/>
      <c r="AN32" s="25"/>
      <c r="AO32" s="25"/>
      <c r="AP32" s="25"/>
      <c r="AQ32" s="25"/>
      <c r="AR32" s="25"/>
      <c r="AS32" s="25"/>
      <c r="AT32" s="25"/>
      <c r="AU32" s="25"/>
      <c r="AV32" s="35"/>
      <c r="AW32" s="36"/>
      <c r="AX32" s="36"/>
      <c r="AY32" s="36"/>
      <c r="AZ32" s="36"/>
      <c r="BA32" s="36"/>
      <c r="BB32" s="36"/>
      <c r="BC32" s="36"/>
      <c r="BD32" s="36"/>
      <c r="BE32" s="36"/>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row>
    <row r="33" spans="1:83" s="5" customFormat="1" hidden="1" outlineLevel="1" x14ac:dyDescent="0.25">
      <c r="A33" s="13"/>
      <c r="B33" s="102"/>
      <c r="C33" s="13"/>
      <c r="D33" s="13"/>
      <c r="E33" s="13"/>
      <c r="F33" s="13"/>
      <c r="G33" s="13"/>
      <c r="H33" s="13"/>
      <c r="I33" s="13"/>
      <c r="J33" s="13"/>
      <c r="K33" s="13"/>
      <c r="L33" s="21"/>
      <c r="M33" s="13"/>
      <c r="N33" s="54"/>
      <c r="O33" s="54"/>
      <c r="P33" s="54"/>
      <c r="Q33" s="54"/>
      <c r="R33" s="54"/>
      <c r="S33" s="54"/>
      <c r="T33" s="54"/>
      <c r="U33" s="54"/>
      <c r="V33" s="54"/>
      <c r="W33" s="54"/>
      <c r="X33" s="54"/>
      <c r="Y33" s="54"/>
      <c r="Z33" s="54"/>
      <c r="AA33" s="54"/>
      <c r="AB33" s="54"/>
      <c r="AC33" s="54"/>
      <c r="AD33" s="54"/>
      <c r="AE33" s="13">
        <f t="shared" si="3"/>
        <v>0</v>
      </c>
      <c r="AF33" s="25">
        <f t="shared" si="2"/>
        <v>0</v>
      </c>
      <c r="AG33" s="25"/>
      <c r="AH33" s="25"/>
      <c r="AI33" s="25"/>
      <c r="AJ33" s="25"/>
      <c r="AK33" s="25"/>
      <c r="AL33" s="25"/>
      <c r="AM33" s="25"/>
      <c r="AN33" s="25"/>
      <c r="AO33" s="25"/>
      <c r="AP33" s="25"/>
      <c r="AQ33" s="25"/>
      <c r="AR33" s="25"/>
      <c r="AS33" s="25"/>
      <c r="AT33" s="25"/>
      <c r="AU33" s="25"/>
      <c r="AV33" s="35"/>
      <c r="AW33" s="52" t="s">
        <v>45</v>
      </c>
      <c r="AX33" s="52"/>
      <c r="AY33" s="52"/>
      <c r="AZ33" s="52"/>
      <c r="BA33" s="52"/>
      <c r="BB33" s="36"/>
      <c r="BC33" s="36"/>
      <c r="BD33" s="36"/>
      <c r="BE33" s="36"/>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row>
    <row r="34" spans="1:83" s="5" customFormat="1" ht="15.75" hidden="1" outlineLevel="1" thickBot="1" x14ac:dyDescent="0.3">
      <c r="A34" s="13"/>
      <c r="B34" s="102"/>
      <c r="C34" s="13"/>
      <c r="D34" s="13"/>
      <c r="E34" s="13"/>
      <c r="F34" s="13"/>
      <c r="G34" s="13"/>
      <c r="H34" s="13"/>
      <c r="I34" s="13"/>
      <c r="J34" s="13"/>
      <c r="K34" s="13"/>
      <c r="L34" s="21"/>
      <c r="M34" s="13"/>
      <c r="N34" s="54"/>
      <c r="O34" s="54"/>
      <c r="P34" s="54"/>
      <c r="Q34" s="54"/>
      <c r="R34" s="54"/>
      <c r="S34" s="54"/>
      <c r="T34" s="54"/>
      <c r="U34" s="54"/>
      <c r="V34" s="54"/>
      <c r="W34" s="54"/>
      <c r="X34" s="54"/>
      <c r="Y34" s="54"/>
      <c r="Z34" s="54"/>
      <c r="AA34" s="54"/>
      <c r="AB34" s="54"/>
      <c r="AC34" s="54"/>
      <c r="AD34" s="54"/>
      <c r="AE34" s="13">
        <f t="shared" si="3"/>
        <v>0</v>
      </c>
      <c r="AF34" s="25">
        <f t="shared" si="2"/>
        <v>0</v>
      </c>
      <c r="AG34" s="25"/>
      <c r="AH34" s="25"/>
      <c r="AI34" s="25"/>
      <c r="AJ34" s="25"/>
      <c r="AK34" s="25"/>
      <c r="AL34" s="25"/>
      <c r="AM34" s="25"/>
      <c r="AN34" s="25"/>
      <c r="AO34" s="25"/>
      <c r="AP34" s="25"/>
      <c r="AQ34" s="25"/>
      <c r="AR34" s="25"/>
      <c r="AS34" s="25"/>
      <c r="AT34" s="25"/>
      <c r="AU34" s="25"/>
      <c r="AV34" s="35"/>
      <c r="AW34" s="52" t="s">
        <v>42</v>
      </c>
      <c r="AX34" s="52"/>
      <c r="AY34" s="52"/>
      <c r="AZ34" s="52"/>
      <c r="BA34" s="52"/>
      <c r="BB34" s="36"/>
      <c r="BC34" s="36"/>
      <c r="BD34" s="36"/>
      <c r="BE34" s="36"/>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row>
    <row r="35" spans="1:83" s="5" customFormat="1" hidden="1" outlineLevel="1" x14ac:dyDescent="0.25">
      <c r="A35" s="13"/>
      <c r="B35" s="102"/>
      <c r="C35" s="13"/>
      <c r="D35" s="13"/>
      <c r="E35" s="13"/>
      <c r="F35" s="13"/>
      <c r="G35" s="13"/>
      <c r="H35" s="13"/>
      <c r="I35" s="13"/>
      <c r="J35" s="13"/>
      <c r="K35" s="13"/>
      <c r="L35" s="21"/>
      <c r="M35" s="13"/>
      <c r="N35" s="54"/>
      <c r="O35" s="54"/>
      <c r="P35" s="54"/>
      <c r="Q35" s="54"/>
      <c r="R35" s="54"/>
      <c r="S35" s="54"/>
      <c r="T35" s="54"/>
      <c r="U35" s="54"/>
      <c r="V35" s="54"/>
      <c r="W35" s="54"/>
      <c r="X35" s="54"/>
      <c r="Y35" s="54"/>
      <c r="Z35" s="54"/>
      <c r="AA35" s="54"/>
      <c r="AB35" s="54"/>
      <c r="AC35" s="54"/>
      <c r="AD35" s="54"/>
      <c r="AE35" s="13">
        <f t="shared" si="3"/>
        <v>0</v>
      </c>
      <c r="AF35" s="25">
        <f t="shared" si="2"/>
        <v>0</v>
      </c>
      <c r="AG35" s="25"/>
      <c r="AH35" s="25"/>
      <c r="AI35" s="30" t="s">
        <v>62</v>
      </c>
      <c r="AJ35" s="31"/>
      <c r="AK35" s="31"/>
      <c r="AL35" s="31"/>
      <c r="AM35" s="31" t="s">
        <v>54</v>
      </c>
      <c r="AN35" s="31" t="s">
        <v>64</v>
      </c>
      <c r="AO35" s="31" t="s">
        <v>14</v>
      </c>
      <c r="AP35" s="31" t="s">
        <v>65</v>
      </c>
      <c r="AQ35" s="31" t="s">
        <v>66</v>
      </c>
      <c r="AR35" s="31"/>
      <c r="AS35" s="32" t="s">
        <v>72</v>
      </c>
      <c r="AT35" s="25"/>
      <c r="AU35" s="25"/>
      <c r="AV35" s="35"/>
      <c r="AW35" s="52" t="s">
        <v>43</v>
      </c>
      <c r="AX35" s="52"/>
      <c r="AY35" s="52"/>
      <c r="AZ35" s="52"/>
      <c r="BA35" s="52"/>
      <c r="BB35" s="36"/>
      <c r="BC35" s="36"/>
      <c r="BD35" s="36"/>
      <c r="BE35" s="36"/>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row>
    <row r="36" spans="1:83" s="5" customFormat="1" hidden="1" outlineLevel="1" x14ac:dyDescent="0.25">
      <c r="A36" s="13"/>
      <c r="B36" s="102"/>
      <c r="C36" s="13"/>
      <c r="D36" s="13"/>
      <c r="E36" s="13"/>
      <c r="F36" s="13"/>
      <c r="G36" s="13"/>
      <c r="H36" s="13"/>
      <c r="I36" s="13"/>
      <c r="J36" s="13"/>
      <c r="K36" s="13"/>
      <c r="L36" s="21"/>
      <c r="M36" s="13"/>
      <c r="N36" s="54"/>
      <c r="O36" s="54"/>
      <c r="P36" s="54"/>
      <c r="Q36" s="54"/>
      <c r="R36" s="54"/>
      <c r="S36" s="54"/>
      <c r="T36" s="54"/>
      <c r="U36" s="54"/>
      <c r="V36" s="54"/>
      <c r="W36" s="54"/>
      <c r="X36" s="54"/>
      <c r="Y36" s="54"/>
      <c r="Z36" s="54"/>
      <c r="AA36" s="54"/>
      <c r="AB36" s="54"/>
      <c r="AC36" s="54"/>
      <c r="AD36" s="54"/>
      <c r="AE36" s="13">
        <f t="shared" si="3"/>
        <v>0</v>
      </c>
      <c r="AF36" s="25">
        <f t="shared" si="2"/>
        <v>0</v>
      </c>
      <c r="AG36" s="25"/>
      <c r="AH36" s="25"/>
      <c r="AI36" s="74">
        <v>0.9</v>
      </c>
      <c r="AJ36" s="25">
        <f>IF(D11="x",1,0)</f>
        <v>0</v>
      </c>
      <c r="AK36" s="25"/>
      <c r="AL36" s="25"/>
      <c r="AM36" s="25">
        <f>1*$AJ$36</f>
        <v>0</v>
      </c>
      <c r="AN36" s="25">
        <f t="shared" ref="AN36:AO36" si="4">1*$AJ$36</f>
        <v>0</v>
      </c>
      <c r="AO36" s="25">
        <f t="shared" si="4"/>
        <v>0</v>
      </c>
      <c r="AP36" s="25">
        <v>0</v>
      </c>
      <c r="AQ36" s="25">
        <v>0</v>
      </c>
      <c r="AR36" s="25"/>
      <c r="AS36" s="26"/>
      <c r="AT36" s="25"/>
      <c r="AU36" s="25"/>
      <c r="AV36" s="35"/>
      <c r="AW36" s="52" t="s">
        <v>44</v>
      </c>
      <c r="AX36" s="52"/>
      <c r="AY36" s="52"/>
      <c r="AZ36" s="52"/>
      <c r="BA36" s="52"/>
      <c r="BB36" s="36"/>
      <c r="BC36" s="36"/>
      <c r="BD36" s="36"/>
      <c r="BE36" s="36"/>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row>
    <row r="37" spans="1:83" s="5" customFormat="1" hidden="1" outlineLevel="1" x14ac:dyDescent="0.25">
      <c r="A37" s="13"/>
      <c r="B37" s="102"/>
      <c r="C37" s="13"/>
      <c r="D37" s="13"/>
      <c r="E37" s="13"/>
      <c r="F37" s="13"/>
      <c r="G37" s="13"/>
      <c r="H37" s="13"/>
      <c r="I37" s="13"/>
      <c r="J37" s="13"/>
      <c r="K37" s="13"/>
      <c r="L37" s="21"/>
      <c r="M37" s="13"/>
      <c r="N37" s="54"/>
      <c r="O37" s="54"/>
      <c r="P37" s="54"/>
      <c r="Q37" s="54"/>
      <c r="R37" s="54"/>
      <c r="S37" s="54"/>
      <c r="T37" s="54"/>
      <c r="U37" s="54"/>
      <c r="V37" s="54"/>
      <c r="W37" s="54"/>
      <c r="X37" s="54"/>
      <c r="Y37" s="54"/>
      <c r="Z37" s="54"/>
      <c r="AA37" s="54"/>
      <c r="AB37" s="54"/>
      <c r="AC37" s="54"/>
      <c r="AD37" s="54"/>
      <c r="AE37" s="13">
        <f t="shared" si="3"/>
        <v>0</v>
      </c>
      <c r="AF37" s="25">
        <f t="shared" si="2"/>
        <v>0</v>
      </c>
      <c r="AG37" s="25"/>
      <c r="AH37" s="25"/>
      <c r="AI37" s="74">
        <v>0.61</v>
      </c>
      <c r="AJ37" s="25">
        <f>IF(D12="x",1,0)</f>
        <v>0</v>
      </c>
      <c r="AK37" s="25"/>
      <c r="AL37" s="25"/>
      <c r="AM37" s="25">
        <f>1*$AJ$37</f>
        <v>0</v>
      </c>
      <c r="AN37" s="25">
        <f t="shared" ref="AN37:AO37" si="5">1*$AJ$37</f>
        <v>0</v>
      </c>
      <c r="AO37" s="25">
        <f t="shared" si="5"/>
        <v>0</v>
      </c>
      <c r="AP37" s="25">
        <v>0</v>
      </c>
      <c r="AQ37" s="25">
        <f>2*$AJ$37</f>
        <v>0</v>
      </c>
      <c r="AR37" s="25"/>
      <c r="AS37" s="26"/>
      <c r="AT37" s="25"/>
      <c r="AU37" s="25"/>
      <c r="AV37" s="35"/>
      <c r="AW37" s="36"/>
      <c r="AX37" s="36"/>
      <c r="AY37" s="36"/>
      <c r="AZ37" s="36"/>
      <c r="BA37" s="36"/>
      <c r="BB37" s="36"/>
      <c r="BC37" s="36"/>
      <c r="BD37" s="36"/>
      <c r="BE37" s="36"/>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row>
    <row r="38" spans="1:83" s="5" customFormat="1" ht="15.75" hidden="1" outlineLevel="1" thickBot="1" x14ac:dyDescent="0.3">
      <c r="A38" s="13"/>
      <c r="B38" s="102"/>
      <c r="C38" s="13"/>
      <c r="D38" s="13"/>
      <c r="E38" s="13"/>
      <c r="F38" s="13"/>
      <c r="G38" s="13"/>
      <c r="H38" s="13"/>
      <c r="I38" s="13"/>
      <c r="J38" s="13"/>
      <c r="K38" s="13"/>
      <c r="L38" s="21"/>
      <c r="M38" s="13"/>
      <c r="N38" s="54"/>
      <c r="O38" s="54"/>
      <c r="P38" s="54"/>
      <c r="Q38" s="54"/>
      <c r="R38" s="54"/>
      <c r="S38" s="54"/>
      <c r="T38" s="54"/>
      <c r="U38" s="54"/>
      <c r="V38" s="54"/>
      <c r="W38" s="54"/>
      <c r="X38" s="54"/>
      <c r="Y38" s="54"/>
      <c r="Z38" s="54"/>
      <c r="AA38" s="54"/>
      <c r="AB38" s="54"/>
      <c r="AC38" s="54"/>
      <c r="AD38" s="54"/>
      <c r="AE38" s="13">
        <f t="shared" si="3"/>
        <v>0</v>
      </c>
      <c r="AF38" s="25">
        <f t="shared" si="2"/>
        <v>0</v>
      </c>
      <c r="AG38" s="25"/>
      <c r="AH38" s="25"/>
      <c r="AI38" s="74" t="s">
        <v>63</v>
      </c>
      <c r="AJ38" s="25">
        <f>IF(D13="x",1,0)</f>
        <v>0</v>
      </c>
      <c r="AK38" s="25">
        <f>SUM(AJ37:AJ38)</f>
        <v>0</v>
      </c>
      <c r="AL38" s="25"/>
      <c r="AM38" s="25">
        <f>1*$AJ$38</f>
        <v>0</v>
      </c>
      <c r="AN38" s="25">
        <f t="shared" ref="AN38:AO38" si="6">1*$AJ$38</f>
        <v>0</v>
      </c>
      <c r="AO38" s="25">
        <f t="shared" si="6"/>
        <v>0</v>
      </c>
      <c r="AP38" s="25">
        <v>0</v>
      </c>
      <c r="AQ38" s="25">
        <f>2*$AJ$38</f>
        <v>0</v>
      </c>
      <c r="AR38" s="25"/>
      <c r="AS38" s="26"/>
      <c r="AT38" s="25"/>
      <c r="AU38" s="25"/>
      <c r="AV38" s="35"/>
      <c r="AW38" s="36"/>
      <c r="AX38" s="36"/>
      <c r="AY38" s="36"/>
      <c r="AZ38" s="36"/>
      <c r="BA38" s="36"/>
      <c r="BB38" s="36"/>
      <c r="BC38" s="36"/>
      <c r="BD38" s="36"/>
      <c r="BE38" s="36"/>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row>
    <row r="39" spans="1:83" s="6" customFormat="1" ht="15.75" hidden="1" outlineLevel="1" thickBot="1" x14ac:dyDescent="0.3">
      <c r="A39" s="13"/>
      <c r="B39" s="102"/>
      <c r="C39" s="13"/>
      <c r="D39" s="13"/>
      <c r="E39" s="13"/>
      <c r="F39" s="13"/>
      <c r="G39" s="13"/>
      <c r="H39" s="13"/>
      <c r="I39" s="13"/>
      <c r="J39" s="13"/>
      <c r="K39" s="13"/>
      <c r="L39" s="21"/>
      <c r="M39" s="13"/>
      <c r="N39" s="54"/>
      <c r="O39" s="54"/>
      <c r="P39" s="54"/>
      <c r="Q39" s="54"/>
      <c r="R39" s="54"/>
      <c r="S39" s="54"/>
      <c r="T39" s="54"/>
      <c r="U39" s="54"/>
      <c r="V39" s="54"/>
      <c r="W39" s="54"/>
      <c r="X39" s="54"/>
      <c r="Y39" s="54"/>
      <c r="Z39" s="54"/>
      <c r="AA39" s="54"/>
      <c r="AB39" s="54"/>
      <c r="AC39" s="54"/>
      <c r="AD39" s="54"/>
      <c r="AE39" s="18">
        <f>AF39</f>
        <v>0</v>
      </c>
      <c r="AF39" s="25">
        <f t="shared" si="2"/>
        <v>0</v>
      </c>
      <c r="AG39" s="25"/>
      <c r="AH39" s="25"/>
      <c r="AI39" s="24"/>
      <c r="AJ39" s="25"/>
      <c r="AK39" s="25"/>
      <c r="AL39" s="67" t="s">
        <v>70</v>
      </c>
      <c r="AM39" s="68">
        <f>SUM(AM36:AM38)</f>
        <v>0</v>
      </c>
      <c r="AN39" s="68">
        <f t="shared" ref="AN39:AP39" si="7">SUM(AN36:AN38)</f>
        <v>0</v>
      </c>
      <c r="AO39" s="68">
        <f t="shared" si="7"/>
        <v>0</v>
      </c>
      <c r="AP39" s="68">
        <f t="shared" si="7"/>
        <v>0</v>
      </c>
      <c r="AQ39" s="69">
        <f>SUM(AQ36:AQ38)</f>
        <v>0</v>
      </c>
      <c r="AR39" s="25"/>
      <c r="AS39" s="26"/>
      <c r="AT39" s="25"/>
      <c r="AU39" s="25"/>
      <c r="AV39" s="35"/>
      <c r="AW39" s="36"/>
      <c r="AX39" s="36"/>
      <c r="AY39" s="36"/>
      <c r="AZ39" s="36"/>
      <c r="BA39" s="36"/>
      <c r="BB39" s="36"/>
      <c r="BC39" s="36"/>
      <c r="BD39" s="36"/>
      <c r="BE39" s="36"/>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row>
    <row r="40" spans="1:83" s="4" customFormat="1" ht="15.75" hidden="1" outlineLevel="1" thickBot="1" x14ac:dyDescent="0.3">
      <c r="A40" s="13"/>
      <c r="B40" s="102"/>
      <c r="C40" s="13"/>
      <c r="D40" s="13"/>
      <c r="E40" s="13"/>
      <c r="F40" s="13"/>
      <c r="G40" s="13"/>
      <c r="H40" s="13"/>
      <c r="I40" s="13">
        <f t="shared" ref="I40" si="8">IF(B40="x",IF(G40=0,0,IF(G40&lt;J40,J40,IF(G40&gt;K40,K40,G40))),0)</f>
        <v>0</v>
      </c>
      <c r="J40" s="13"/>
      <c r="K40" s="13"/>
      <c r="L40" s="21"/>
      <c r="M40" s="13"/>
      <c r="N40" s="54"/>
      <c r="O40" s="54"/>
      <c r="P40" s="54"/>
      <c r="Q40" s="54"/>
      <c r="R40" s="54"/>
      <c r="S40" s="54"/>
      <c r="T40" s="54"/>
      <c r="U40" s="54"/>
      <c r="V40" s="54"/>
      <c r="W40" s="54"/>
      <c r="X40" s="54"/>
      <c r="Y40" s="54"/>
      <c r="Z40" s="54"/>
      <c r="AA40" s="54"/>
      <c r="AB40" s="54"/>
      <c r="AC40" s="54"/>
      <c r="AD40" s="54"/>
      <c r="AE40" s="13"/>
      <c r="AF40" s="25"/>
      <c r="AG40" s="25"/>
      <c r="AH40" s="25"/>
      <c r="AI40" s="24" t="s">
        <v>67</v>
      </c>
      <c r="AJ40" s="25"/>
      <c r="AK40" s="25"/>
      <c r="AL40" s="70" t="s">
        <v>68</v>
      </c>
      <c r="AM40" s="71">
        <f>AJ22</f>
        <v>0</v>
      </c>
      <c r="AN40" s="71">
        <f>AJ24</f>
        <v>0</v>
      </c>
      <c r="AO40" s="71">
        <f>AJ21</f>
        <v>0</v>
      </c>
      <c r="AP40" s="71">
        <f>AJ23</f>
        <v>0</v>
      </c>
      <c r="AQ40" s="71">
        <f>AJ26</f>
        <v>0</v>
      </c>
      <c r="AR40" s="25">
        <f>+SUM(AM40:AQ40)</f>
        <v>0</v>
      </c>
      <c r="AS40" s="26"/>
      <c r="AT40" s="25"/>
      <c r="AU40" s="25"/>
      <c r="AV40" s="35"/>
      <c r="AW40" s="36"/>
      <c r="AX40" s="36"/>
      <c r="AY40" s="36"/>
      <c r="AZ40" s="36"/>
      <c r="BA40" s="36"/>
      <c r="BB40" s="36"/>
      <c r="BC40" s="36"/>
      <c r="BD40" s="36"/>
      <c r="BE40" s="36"/>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row>
    <row r="41" spans="1:83" s="4" customFormat="1" ht="15.75" thickBot="1" x14ac:dyDescent="0.3">
      <c r="A41" s="13"/>
      <c r="B41" s="192">
        <f>B20+B21+B22+B23+B24+B25+B26</f>
        <v>0</v>
      </c>
      <c r="C41" s="103" t="str">
        <f>IF($I$3="Nederlands",'Tekst NL'!C41,'Tekst FR'!C41)</f>
        <v>TOTAAL</v>
      </c>
      <c r="D41" s="104"/>
      <c r="E41" s="104"/>
      <c r="F41" s="104"/>
      <c r="G41" s="104"/>
      <c r="H41" s="104"/>
      <c r="I41" s="105">
        <f>SUM(O20:O26)</f>
        <v>0</v>
      </c>
      <c r="J41" s="104"/>
      <c r="K41" s="104"/>
      <c r="L41" s="106"/>
      <c r="M41" s="13"/>
      <c r="N41" s="54"/>
      <c r="O41" s="54"/>
      <c r="P41" s="54"/>
      <c r="Q41" s="54"/>
      <c r="R41" s="54"/>
      <c r="S41" s="54"/>
      <c r="T41" s="54"/>
      <c r="U41" s="54"/>
      <c r="V41" s="54"/>
      <c r="W41" s="54"/>
      <c r="X41" s="54"/>
      <c r="Y41" s="54"/>
      <c r="Z41" s="54"/>
      <c r="AA41" s="54"/>
      <c r="AB41" s="54"/>
      <c r="AC41" s="54"/>
      <c r="AD41" s="54"/>
      <c r="AE41" s="13"/>
      <c r="AF41" s="25"/>
      <c r="AG41" s="25"/>
      <c r="AH41" s="25"/>
      <c r="AI41" s="24"/>
      <c r="AJ41" s="25"/>
      <c r="AK41" s="25"/>
      <c r="AL41" s="25" t="s">
        <v>69</v>
      </c>
      <c r="AM41" s="25">
        <f>AM40-AM39</f>
        <v>0</v>
      </c>
      <c r="AN41" s="25">
        <f>AN40-AN39</f>
        <v>0</v>
      </c>
      <c r="AO41" s="25">
        <f t="shared" ref="AO41:AQ41" si="9">AO40-AO39</f>
        <v>0</v>
      </c>
      <c r="AP41" s="25">
        <f t="shared" si="9"/>
        <v>0</v>
      </c>
      <c r="AQ41" s="25">
        <f t="shared" si="9"/>
        <v>0</v>
      </c>
      <c r="AR41" s="25"/>
      <c r="AS41" s="26">
        <f>IF(AN40=0,1,0)</f>
        <v>1</v>
      </c>
      <c r="AT41" s="25"/>
      <c r="AU41" s="25"/>
      <c r="AV41" s="35"/>
      <c r="AW41" s="36"/>
      <c r="AX41" s="36"/>
      <c r="AY41" s="36"/>
      <c r="AZ41" s="36"/>
      <c r="BA41" s="36"/>
      <c r="BB41" s="36"/>
      <c r="BC41" s="36"/>
      <c r="BD41" s="36"/>
      <c r="BE41" s="36"/>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row>
    <row r="42" spans="1:83" s="4" customFormat="1" ht="16.5" collapsed="1" thickBot="1" x14ac:dyDescent="0.3">
      <c r="A42" s="13"/>
      <c r="B42" s="187" t="str">
        <f>IF(B41&gt;11,IF($I$3="Nederlands",'Tekst NL'!B42,'Tekst FR'!B42),"")</f>
        <v/>
      </c>
      <c r="D42" s="13"/>
      <c r="E42" s="13"/>
      <c r="F42" s="13"/>
      <c r="G42" s="13"/>
      <c r="H42" s="13"/>
      <c r="I42" s="188" t="str">
        <f>IF(I41&gt;450,IF($I$3="Nederlands",'Tekst NL'!I42,'Tekst FR'!I42),"")</f>
        <v/>
      </c>
      <c r="J42" s="13"/>
      <c r="K42" s="13"/>
      <c r="L42" s="13"/>
      <c r="M42" s="13"/>
      <c r="N42" s="54"/>
      <c r="O42" s="54"/>
      <c r="P42" s="54"/>
      <c r="Q42" s="54"/>
      <c r="R42" s="54"/>
      <c r="S42" s="54"/>
      <c r="T42" s="54"/>
      <c r="U42" s="54"/>
      <c r="V42" s="54"/>
      <c r="W42" s="54"/>
      <c r="X42" s="54"/>
      <c r="Y42" s="54"/>
      <c r="Z42" s="54"/>
      <c r="AA42" s="54"/>
      <c r="AB42" s="54"/>
      <c r="AC42" s="54"/>
      <c r="AD42" s="54"/>
      <c r="AE42" s="13"/>
      <c r="AF42" s="25"/>
      <c r="AG42" s="25"/>
      <c r="AH42" s="25"/>
      <c r="AI42" s="24"/>
      <c r="AJ42" s="25"/>
      <c r="AK42" s="25"/>
      <c r="AL42" s="70" t="s">
        <v>71</v>
      </c>
      <c r="AM42" s="72" t="str">
        <f>IF(AM41&gt;0,AM41,"0")</f>
        <v>0</v>
      </c>
      <c r="AN42" s="72" t="str">
        <f>IF(AN41&gt;0,AN41,"0")</f>
        <v>0</v>
      </c>
      <c r="AO42" s="72" t="str">
        <f t="shared" ref="AO42" si="10">IF(AO41&gt;0,AO41,"0")</f>
        <v>0</v>
      </c>
      <c r="AP42" s="72">
        <f>IF(AP41&gt;0,AP41,"0")-AS41</f>
        <v>-1</v>
      </c>
      <c r="AQ42" s="73" t="str">
        <f>IF(AQ41&gt;0,AQ41,"0")</f>
        <v>0</v>
      </c>
      <c r="AR42" s="25"/>
      <c r="AS42" s="26"/>
      <c r="AT42" s="25"/>
      <c r="AU42" s="25"/>
      <c r="AV42" s="35"/>
      <c r="AW42" s="36"/>
      <c r="AX42" s="36"/>
      <c r="AY42" s="36"/>
      <c r="AZ42" s="36"/>
      <c r="BA42" s="36"/>
      <c r="BB42" s="36"/>
      <c r="BC42" s="36"/>
      <c r="BD42" s="36"/>
      <c r="BE42" s="36"/>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row>
    <row r="43" spans="1:83" s="4" customFormat="1" ht="15.75" hidden="1" outlineLevel="1" thickBot="1" x14ac:dyDescent="0.3">
      <c r="A43" s="13"/>
      <c r="C43" s="13"/>
      <c r="D43" s="13"/>
      <c r="E43" s="13"/>
      <c r="F43" s="13"/>
      <c r="G43" s="13"/>
      <c r="H43" s="13"/>
      <c r="I43" s="13"/>
      <c r="J43" s="13"/>
      <c r="K43" s="13"/>
      <c r="L43" s="13"/>
      <c r="M43" s="13"/>
      <c r="N43" s="54"/>
      <c r="O43" s="54"/>
      <c r="P43" s="54"/>
      <c r="Q43" s="54"/>
      <c r="R43" s="54"/>
      <c r="S43" s="54"/>
      <c r="T43" s="54"/>
      <c r="U43" s="54"/>
      <c r="V43" s="54"/>
      <c r="W43" s="54"/>
      <c r="X43" s="54"/>
      <c r="Y43" s="54"/>
      <c r="Z43" s="54"/>
      <c r="AA43" s="54"/>
      <c r="AB43" s="54"/>
      <c r="AC43" s="54"/>
      <c r="AD43" s="54"/>
      <c r="AE43" s="13"/>
      <c r="AF43" s="25"/>
      <c r="AG43" s="25"/>
      <c r="AH43" s="25"/>
      <c r="AI43" s="27"/>
      <c r="AJ43" s="28"/>
      <c r="AK43" s="28"/>
      <c r="AL43" s="70"/>
      <c r="AM43" s="28"/>
      <c r="AN43" s="28"/>
      <c r="AO43" s="28"/>
      <c r="AP43" s="28" t="str">
        <f>IF(AP42&lt;0,"0",AP42)</f>
        <v>0</v>
      </c>
      <c r="AQ43" s="28"/>
      <c r="AR43" s="28"/>
      <c r="AS43" s="29">
        <f>IF(AJ37=1,0,1)</f>
        <v>1</v>
      </c>
      <c r="AT43" s="25"/>
      <c r="AU43" s="25"/>
      <c r="AV43" s="35"/>
      <c r="AW43" s="36"/>
      <c r="AX43" s="36"/>
      <c r="AY43" s="36"/>
      <c r="AZ43" s="36"/>
      <c r="BA43" s="36"/>
      <c r="BB43" s="36"/>
      <c r="BC43" s="36"/>
      <c r="BD43" s="36"/>
      <c r="BE43" s="36"/>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s="4" customFormat="1" ht="24" collapsed="1" thickBot="1" x14ac:dyDescent="0.4">
      <c r="A44" s="13"/>
      <c r="B44" s="107"/>
      <c r="C44" s="108"/>
      <c r="D44" s="109" t="str">
        <f>IF($I$3="Nederlands",'Tekst NL'!D44,'Tekst FR'!D44)</f>
        <v>UNIT</v>
      </c>
      <c r="E44" s="109" t="str">
        <f>IF(D11="x",E11,IF(D12="x",E12,IF(D13="x",E13,IF($I$3="Nederlands",'Tekst NL'!E44,'Tekst FR'!E44))))</f>
        <v>Kies ventilatiesysteem</v>
      </c>
      <c r="F44" s="108"/>
      <c r="G44" s="108"/>
      <c r="H44" s="108"/>
      <c r="I44" s="108"/>
      <c r="J44" s="108"/>
      <c r="K44" s="108"/>
      <c r="L44" s="110"/>
      <c r="M44" s="13"/>
      <c r="N44" s="54"/>
      <c r="O44" s="54"/>
      <c r="P44" s="54"/>
      <c r="Q44" s="54"/>
      <c r="R44" s="54"/>
      <c r="S44" s="54"/>
      <c r="T44" s="54"/>
      <c r="U44" s="54"/>
      <c r="V44" s="54"/>
      <c r="W44" s="54"/>
      <c r="X44" s="54"/>
      <c r="Y44" s="54"/>
      <c r="Z44" s="54"/>
      <c r="AA44" s="54"/>
      <c r="AB44" s="54"/>
      <c r="AC44" s="54"/>
      <c r="AD44" s="54"/>
      <c r="AE44" s="13"/>
      <c r="AF44" s="25"/>
      <c r="AG44" s="25"/>
      <c r="AH44" s="25"/>
      <c r="AI44" s="75"/>
      <c r="AJ44" s="75"/>
      <c r="AK44" s="75" t="s">
        <v>92</v>
      </c>
      <c r="AL44" s="25" t="s">
        <v>90</v>
      </c>
      <c r="AM44" s="72" t="str">
        <f>IF(AJ36=1,AK32-4,"0")</f>
        <v>0</v>
      </c>
      <c r="AN44" s="25"/>
      <c r="AO44" s="25"/>
      <c r="AP44" s="25"/>
      <c r="AQ44" s="25"/>
      <c r="AR44" s="25"/>
      <c r="AS44" s="25"/>
      <c r="AT44" s="25"/>
      <c r="AU44" s="25"/>
      <c r="AV44" s="35"/>
      <c r="AW44" s="36"/>
      <c r="AX44" s="36"/>
      <c r="AY44" s="36"/>
      <c r="AZ44" s="36"/>
      <c r="BA44" s="36"/>
      <c r="BB44" s="36"/>
      <c r="BC44" s="36"/>
      <c r="BD44" s="36"/>
      <c r="BE44" s="36"/>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s="4" customFormat="1" ht="15.75" hidden="1" outlineLevel="1" thickBot="1" x14ac:dyDescent="0.3">
      <c r="A45" s="13"/>
      <c r="C45" s="13"/>
      <c r="D45" s="13"/>
      <c r="E45" s="13"/>
      <c r="F45" s="13"/>
      <c r="G45" s="13"/>
      <c r="H45" s="13"/>
      <c r="I45" s="13"/>
      <c r="J45" s="13"/>
      <c r="K45" s="13"/>
      <c r="L45" s="13"/>
      <c r="M45" s="13"/>
      <c r="N45" s="54"/>
      <c r="O45" s="54"/>
      <c r="P45" s="54"/>
      <c r="Q45" s="54"/>
      <c r="R45" s="54"/>
      <c r="S45" s="54"/>
      <c r="T45" s="54"/>
      <c r="U45" s="54"/>
      <c r="V45" s="54"/>
      <c r="W45" s="54"/>
      <c r="X45" s="54"/>
      <c r="Y45" s="54"/>
      <c r="Z45" s="54"/>
      <c r="AA45" s="54"/>
      <c r="AB45" s="54"/>
      <c r="AC45" s="54"/>
      <c r="AD45" s="54"/>
      <c r="AE45" s="13"/>
      <c r="AF45" s="25"/>
      <c r="AG45" s="25"/>
      <c r="AH45" s="25"/>
      <c r="AI45" s="75"/>
      <c r="AJ45" s="75"/>
      <c r="AK45" s="75" t="s">
        <v>92</v>
      </c>
      <c r="AL45" s="25" t="s">
        <v>91</v>
      </c>
      <c r="AM45" s="72" t="str">
        <f>IF(AK38=1,AK32-6,"0")</f>
        <v>0</v>
      </c>
      <c r="AN45" s="25">
        <f>SUM(AM45+AM44)</f>
        <v>0</v>
      </c>
      <c r="AO45" s="25"/>
      <c r="AP45" s="25"/>
      <c r="AQ45" s="25"/>
      <c r="AR45" s="25"/>
      <c r="AS45" s="25"/>
      <c r="AT45" s="25"/>
      <c r="AU45" s="25"/>
      <c r="AV45" s="35"/>
      <c r="AW45" s="36"/>
      <c r="AX45" s="36"/>
      <c r="AY45" s="36"/>
      <c r="AZ45" s="36"/>
      <c r="BA45" s="36"/>
      <c r="BB45" s="36"/>
      <c r="BC45" s="36"/>
      <c r="BD45" s="36"/>
      <c r="BE45" s="36"/>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s="4" customFormat="1" ht="15.75" hidden="1" outlineLevel="1" thickBot="1" x14ac:dyDescent="0.3">
      <c r="A46" s="13"/>
      <c r="B46" s="13"/>
      <c r="C46" s="13"/>
      <c r="D46" s="13"/>
      <c r="E46" s="13"/>
      <c r="F46" s="13"/>
      <c r="G46" s="13"/>
      <c r="H46" s="13"/>
      <c r="I46" s="13"/>
      <c r="J46" s="13"/>
      <c r="K46" s="13"/>
      <c r="L46" s="13"/>
      <c r="M46" s="13"/>
      <c r="N46" s="54"/>
      <c r="O46" s="54"/>
      <c r="P46" s="54"/>
      <c r="Q46" s="54"/>
      <c r="R46" s="54"/>
      <c r="S46" s="54"/>
      <c r="T46" s="54"/>
      <c r="U46" s="54"/>
      <c r="V46" s="54"/>
      <c r="W46" s="54"/>
      <c r="X46" s="54"/>
      <c r="Y46" s="54"/>
      <c r="Z46" s="54"/>
      <c r="AA46" s="54"/>
      <c r="AB46" s="54"/>
      <c r="AC46" s="54"/>
      <c r="AD46" s="54"/>
      <c r="AE46" s="13"/>
      <c r="AF46" s="25"/>
      <c r="AG46" s="25"/>
      <c r="AH46" s="25"/>
      <c r="AI46" s="25"/>
      <c r="AJ46" s="25"/>
      <c r="AK46" s="25" t="s">
        <v>93</v>
      </c>
      <c r="AL46" s="25" t="s">
        <v>90</v>
      </c>
      <c r="AM46" s="72" t="str">
        <f>IF(AJ36=1,AK31-1,"0")</f>
        <v>0</v>
      </c>
      <c r="AN46" s="25"/>
      <c r="AO46" s="25"/>
      <c r="AP46" s="25"/>
      <c r="AQ46" s="25"/>
      <c r="AR46" s="25"/>
      <c r="AS46" s="25"/>
      <c r="AT46" s="25"/>
      <c r="AU46" s="25"/>
      <c r="AV46" s="35"/>
      <c r="AW46" s="36"/>
      <c r="AX46" s="36"/>
      <c r="AY46" s="36"/>
      <c r="AZ46" s="36"/>
      <c r="BA46" s="36"/>
      <c r="BB46" s="36"/>
      <c r="BC46" s="36"/>
      <c r="BD46" s="36"/>
      <c r="BE46" s="36"/>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s="4" customFormat="1" ht="15.75" hidden="1" outlineLevel="1" thickBot="1" x14ac:dyDescent="0.3">
      <c r="A47" s="13"/>
      <c r="B47" s="13"/>
      <c r="C47" s="13"/>
      <c r="D47" s="13"/>
      <c r="E47" s="13"/>
      <c r="F47" s="13"/>
      <c r="G47" s="13"/>
      <c r="H47" s="13"/>
      <c r="I47" s="13"/>
      <c r="J47" s="13"/>
      <c r="K47" s="13"/>
      <c r="L47" s="13"/>
      <c r="M47" s="13"/>
      <c r="N47" s="54"/>
      <c r="O47" s="54"/>
      <c r="P47" s="54"/>
      <c r="Q47" s="54"/>
      <c r="R47" s="54"/>
      <c r="S47" s="54"/>
      <c r="T47" s="54"/>
      <c r="U47" s="54"/>
      <c r="V47" s="54"/>
      <c r="W47" s="54"/>
      <c r="X47" s="54"/>
      <c r="Y47" s="54"/>
      <c r="Z47" s="54"/>
      <c r="AA47" s="54"/>
      <c r="AB47" s="54"/>
      <c r="AC47" s="54"/>
      <c r="AD47" s="54"/>
      <c r="AE47" s="13"/>
      <c r="AF47" s="25"/>
      <c r="AG47" s="25"/>
      <c r="AH47" s="25"/>
      <c r="AI47" s="25"/>
      <c r="AJ47" s="25"/>
      <c r="AK47" s="25" t="s">
        <v>93</v>
      </c>
      <c r="AL47" s="25" t="s">
        <v>91</v>
      </c>
      <c r="AM47" s="72" t="str">
        <f>IF(AK38=1,AK31-1,"0")</f>
        <v>0</v>
      </c>
      <c r="AN47" s="25"/>
      <c r="AO47" s="25"/>
      <c r="AP47" s="25">
        <f>IF(SUM(AM46:AM47)&lt;0,0,SUM(AM46:AM47))</f>
        <v>0</v>
      </c>
      <c r="AQ47" s="25"/>
      <c r="AR47" s="25"/>
      <c r="AS47" s="25"/>
      <c r="AT47" s="25"/>
      <c r="AU47" s="25"/>
      <c r="AV47" s="35"/>
      <c r="AW47" s="36"/>
      <c r="AX47" s="36"/>
      <c r="AY47" s="36"/>
      <c r="AZ47" s="36"/>
      <c r="BA47" s="36"/>
      <c r="BB47" s="36"/>
      <c r="BC47" s="36"/>
      <c r="BD47" s="36"/>
      <c r="BE47" s="36"/>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s="4" customFormat="1" hidden="1" outlineLevel="1" x14ac:dyDescent="0.25">
      <c r="A48" s="13"/>
      <c r="B48" s="13"/>
      <c r="C48" s="13"/>
      <c r="D48" s="13"/>
      <c r="E48" s="13"/>
      <c r="F48" s="13"/>
      <c r="G48" s="13"/>
      <c r="H48" s="13"/>
      <c r="I48" s="13"/>
      <c r="J48" s="13"/>
      <c r="K48" s="13"/>
      <c r="L48" s="13"/>
      <c r="M48" s="13"/>
      <c r="N48" s="54"/>
      <c r="O48" s="54"/>
      <c r="P48" s="54"/>
      <c r="Q48" s="54"/>
      <c r="R48" s="54"/>
      <c r="S48" s="54"/>
      <c r="T48" s="54"/>
      <c r="U48" s="54"/>
      <c r="V48" s="54"/>
      <c r="W48" s="54"/>
      <c r="X48" s="54"/>
      <c r="Y48" s="54"/>
      <c r="Z48" s="54"/>
      <c r="AA48" s="54"/>
      <c r="AB48" s="54"/>
      <c r="AC48" s="54"/>
      <c r="AD48" s="54"/>
      <c r="AE48" s="13"/>
      <c r="AF48" s="25"/>
      <c r="AG48" s="25"/>
      <c r="AH48" s="25"/>
      <c r="AI48" s="25"/>
      <c r="AJ48" s="25"/>
      <c r="AK48" s="25"/>
      <c r="AL48" s="25"/>
      <c r="AM48" s="25"/>
      <c r="AN48" s="25"/>
      <c r="AO48" s="25"/>
      <c r="AP48" s="25"/>
      <c r="AQ48" s="25"/>
      <c r="AR48" s="25"/>
      <c r="AS48" s="25"/>
      <c r="AT48" s="25"/>
      <c r="AU48" s="25"/>
      <c r="AV48" s="35"/>
      <c r="AW48" s="36"/>
      <c r="AX48" s="36"/>
      <c r="AY48" s="36"/>
      <c r="AZ48" s="36"/>
      <c r="BA48" s="36"/>
      <c r="BB48" s="36"/>
      <c r="BC48" s="36"/>
      <c r="BD48" s="36"/>
      <c r="BE48" s="36"/>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s="4" customFormat="1" hidden="1" outlineLevel="1" x14ac:dyDescent="0.25">
      <c r="A49" s="13"/>
      <c r="B49" s="13"/>
      <c r="C49" s="13"/>
      <c r="D49" s="13"/>
      <c r="E49" s="13"/>
      <c r="F49" s="13"/>
      <c r="G49" s="13"/>
      <c r="H49" s="13"/>
      <c r="I49" s="13"/>
      <c r="J49" s="13"/>
      <c r="K49" s="13"/>
      <c r="L49" s="13"/>
      <c r="M49" s="13"/>
      <c r="N49" s="54"/>
      <c r="O49" s="54"/>
      <c r="P49" s="54"/>
      <c r="Q49" s="54"/>
      <c r="R49" s="54"/>
      <c r="S49" s="54"/>
      <c r="T49" s="54"/>
      <c r="U49" s="54"/>
      <c r="V49" s="54"/>
      <c r="W49" s="54"/>
      <c r="X49" s="54"/>
      <c r="Y49" s="54"/>
      <c r="Z49" s="54"/>
      <c r="AA49" s="54"/>
      <c r="AB49" s="54"/>
      <c r="AC49" s="54"/>
      <c r="AD49" s="54"/>
      <c r="AE49" s="13"/>
      <c r="AF49" s="25"/>
      <c r="AG49" s="25"/>
      <c r="AH49" s="25"/>
      <c r="AI49" s="25"/>
      <c r="AJ49" s="25"/>
      <c r="AK49" s="25"/>
      <c r="AL49" s="25"/>
      <c r="AM49" s="63"/>
      <c r="AN49" s="25"/>
      <c r="AO49" s="25"/>
      <c r="AP49" s="25"/>
      <c r="AQ49" s="25"/>
      <c r="AR49" s="25"/>
      <c r="AS49" s="25"/>
      <c r="AT49" s="25"/>
      <c r="AU49" s="25"/>
      <c r="AV49" s="35"/>
      <c r="AW49" s="36"/>
      <c r="AX49" s="36"/>
      <c r="AY49" s="36"/>
      <c r="AZ49" s="36"/>
      <c r="BA49" s="36"/>
      <c r="BB49" s="36"/>
      <c r="BC49" s="36"/>
      <c r="BD49" s="36"/>
      <c r="BE49" s="36"/>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row>
    <row r="50" spans="1:83" s="4" customFormat="1" hidden="1" outlineLevel="1" x14ac:dyDescent="0.25">
      <c r="A50" s="13"/>
      <c r="B50" s="13"/>
      <c r="C50" s="13"/>
      <c r="D50" s="13"/>
      <c r="E50" s="13"/>
      <c r="F50" s="13"/>
      <c r="G50" s="13"/>
      <c r="H50" s="13"/>
      <c r="I50" s="13"/>
      <c r="J50" s="13"/>
      <c r="K50" s="13"/>
      <c r="L50" s="48"/>
      <c r="M50" s="13"/>
      <c r="N50" s="54"/>
      <c r="O50" s="54"/>
      <c r="P50" s="54"/>
      <c r="Q50" s="54"/>
      <c r="R50" s="54"/>
      <c r="S50" s="54"/>
      <c r="T50" s="54"/>
      <c r="U50" s="54"/>
      <c r="V50" s="54"/>
      <c r="W50" s="54"/>
      <c r="X50" s="54"/>
      <c r="Y50" s="54"/>
      <c r="Z50" s="54"/>
      <c r="AA50" s="54"/>
      <c r="AB50" s="54"/>
      <c r="AC50" s="54"/>
      <c r="AD50" s="54"/>
      <c r="AE50" s="48"/>
      <c r="AF50" s="25"/>
      <c r="AG50" s="25"/>
      <c r="AH50" s="25"/>
      <c r="AI50" s="25"/>
      <c r="AJ50" s="25"/>
      <c r="AK50" s="25"/>
      <c r="AL50" s="25"/>
      <c r="AM50" s="63"/>
      <c r="AN50" s="25"/>
      <c r="AO50" s="25"/>
      <c r="AP50" s="25"/>
      <c r="AQ50" s="25"/>
      <c r="AR50" s="25"/>
      <c r="AS50" s="25"/>
      <c r="AT50" s="25"/>
      <c r="AU50" s="25"/>
      <c r="AV50" s="35"/>
      <c r="AW50" s="36"/>
      <c r="AX50" s="36"/>
      <c r="AY50" s="36"/>
      <c r="AZ50" s="36"/>
      <c r="BA50" s="36"/>
      <c r="BB50" s="36"/>
      <c r="BC50" s="36"/>
      <c r="BD50" s="36"/>
      <c r="BE50" s="36"/>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row>
    <row r="51" spans="1:83" s="4" customFormat="1" hidden="1" outlineLevel="1" x14ac:dyDescent="0.25">
      <c r="A51" s="13"/>
      <c r="B51" s="13"/>
      <c r="C51" s="13"/>
      <c r="D51" s="13"/>
      <c r="E51" s="13"/>
      <c r="F51" s="13"/>
      <c r="G51" s="13"/>
      <c r="H51" s="13"/>
      <c r="I51" s="13"/>
      <c r="J51" s="13"/>
      <c r="K51" s="13"/>
      <c r="L51" s="48"/>
      <c r="M51" s="13"/>
      <c r="N51" s="54"/>
      <c r="O51" s="54"/>
      <c r="P51" s="54"/>
      <c r="Q51" s="54"/>
      <c r="R51" s="54"/>
      <c r="S51" s="54"/>
      <c r="T51" s="54"/>
      <c r="U51" s="54"/>
      <c r="V51" s="54"/>
      <c r="W51" s="54"/>
      <c r="X51" s="54"/>
      <c r="Y51" s="54"/>
      <c r="Z51" s="54"/>
      <c r="AA51" s="54"/>
      <c r="AB51" s="54"/>
      <c r="AC51" s="54"/>
      <c r="AD51" s="54"/>
      <c r="AE51" s="48"/>
      <c r="AF51" s="25"/>
      <c r="AG51" s="25"/>
      <c r="AH51" s="25"/>
      <c r="AI51" s="63"/>
      <c r="AJ51" s="63"/>
      <c r="AK51" s="63"/>
      <c r="AL51" s="63"/>
      <c r="AM51" s="63"/>
      <c r="AN51" s="25"/>
      <c r="AO51" s="25"/>
      <c r="AP51" s="25"/>
      <c r="AQ51" s="25"/>
      <c r="AR51" s="25"/>
      <c r="AS51" s="25"/>
      <c r="AT51" s="25"/>
      <c r="AU51" s="25"/>
      <c r="AV51" s="35"/>
      <c r="AW51" s="36"/>
      <c r="AX51" s="36"/>
      <c r="AY51" s="36"/>
      <c r="AZ51" s="36"/>
      <c r="BA51" s="36"/>
      <c r="BB51" s="36"/>
      <c r="BC51" s="36"/>
      <c r="BD51" s="36"/>
      <c r="BE51" s="36"/>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row>
    <row r="52" spans="1:83" s="11" customFormat="1" ht="15.75" x14ac:dyDescent="0.25">
      <c r="A52" s="49"/>
      <c r="B52" s="187" t="str">
        <f>IF(B25+B26&gt;5,IF($I$3="Nederlands",'Tekst NL'!B52,'Tekst FR'!B52),"")</f>
        <v/>
      </c>
      <c r="C52" s="49"/>
      <c r="D52" s="49"/>
      <c r="E52" s="49"/>
      <c r="F52" s="49"/>
      <c r="G52" s="49"/>
      <c r="H52" s="49"/>
      <c r="I52" s="49"/>
      <c r="J52" s="49"/>
      <c r="K52" s="49"/>
      <c r="L52" s="49"/>
      <c r="M52" s="49"/>
      <c r="N52" s="55"/>
      <c r="O52" s="55"/>
      <c r="P52" s="55"/>
      <c r="Q52" s="55"/>
      <c r="R52" s="55"/>
      <c r="S52" s="55"/>
      <c r="T52" s="55"/>
      <c r="U52" s="55"/>
      <c r="V52" s="55"/>
      <c r="W52" s="55"/>
      <c r="X52" s="55"/>
      <c r="Y52" s="55"/>
      <c r="Z52" s="55"/>
      <c r="AA52" s="55"/>
      <c r="AB52" s="55"/>
      <c r="AC52" s="55"/>
      <c r="AD52" s="55"/>
      <c r="AE52" s="49"/>
      <c r="AF52" s="25"/>
      <c r="AG52" s="25"/>
      <c r="AH52" s="63"/>
      <c r="AI52" s="63"/>
      <c r="AJ52" s="63"/>
      <c r="AK52" s="63"/>
      <c r="AL52" s="63"/>
      <c r="AM52" s="63"/>
      <c r="AN52" s="63"/>
      <c r="AO52" s="63"/>
      <c r="AP52" s="63"/>
      <c r="AQ52" s="63"/>
      <c r="AR52" s="63"/>
      <c r="AS52" s="63"/>
      <c r="AT52" s="63"/>
      <c r="AU52" s="33"/>
      <c r="AV52" s="44"/>
      <c r="AW52" s="45"/>
      <c r="AX52" s="45"/>
      <c r="AY52" s="45"/>
      <c r="AZ52" s="45"/>
      <c r="BA52" s="45"/>
      <c r="BB52" s="45"/>
      <c r="BC52" s="45"/>
      <c r="BD52" s="45"/>
      <c r="BE52" s="45"/>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row>
    <row r="53" spans="1:83" s="11" customFormat="1" x14ac:dyDescent="0.25">
      <c r="A53" s="49"/>
      <c r="B53" s="214"/>
      <c r="C53" s="49"/>
      <c r="D53" s="49"/>
      <c r="E53" s="49"/>
      <c r="F53" s="49"/>
      <c r="G53" s="49"/>
      <c r="H53" s="49"/>
      <c r="I53" s="78"/>
      <c r="J53" s="49"/>
      <c r="K53" s="49"/>
      <c r="L53" s="49"/>
      <c r="M53" s="49"/>
      <c r="N53" s="55"/>
      <c r="O53" s="55"/>
      <c r="P53" s="55"/>
      <c r="Q53" s="55"/>
      <c r="R53" s="55"/>
      <c r="S53" s="55"/>
      <c r="T53" s="55"/>
      <c r="U53" s="55"/>
      <c r="V53" s="55"/>
      <c r="W53" s="55"/>
      <c r="X53" s="55"/>
      <c r="Y53" s="55"/>
      <c r="Z53" s="55"/>
      <c r="AA53" s="55"/>
      <c r="AB53" s="55"/>
      <c r="AC53" s="55"/>
      <c r="AD53" s="55"/>
      <c r="AE53" s="49"/>
      <c r="AF53" s="63"/>
      <c r="AG53" s="63"/>
      <c r="AH53" s="63"/>
      <c r="AI53" s="63"/>
      <c r="AJ53" s="63"/>
      <c r="AK53" s="63"/>
      <c r="AL53" s="63" t="s">
        <v>74</v>
      </c>
      <c r="AM53" s="25"/>
      <c r="AN53" s="63"/>
      <c r="AO53" s="63"/>
      <c r="AP53" s="63"/>
      <c r="AQ53" s="63"/>
      <c r="AR53" s="63"/>
      <c r="AS53" s="63"/>
      <c r="AT53" s="63"/>
      <c r="AU53" s="33"/>
      <c r="AV53" s="44"/>
      <c r="AW53" s="45"/>
      <c r="AX53" s="45"/>
      <c r="AY53" s="45"/>
      <c r="AZ53" s="45"/>
      <c r="BA53" s="45"/>
      <c r="BB53" s="45"/>
      <c r="BC53" s="45"/>
      <c r="BD53" s="45"/>
      <c r="BE53" s="45"/>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row>
    <row r="54" spans="1:83" s="11" customFormat="1" ht="15.75" collapsed="1" thickBot="1" x14ac:dyDescent="0.3">
      <c r="A54" s="49"/>
      <c r="B54" s="214"/>
      <c r="C54" s="49"/>
      <c r="D54" s="49"/>
      <c r="E54" s="49"/>
      <c r="F54" s="49"/>
      <c r="G54" s="49"/>
      <c r="H54" s="49"/>
      <c r="I54" s="49"/>
      <c r="J54" s="49"/>
      <c r="K54" s="49"/>
      <c r="L54" s="49"/>
      <c r="M54" s="49"/>
      <c r="N54" s="55"/>
      <c r="O54" s="55"/>
      <c r="P54" s="55"/>
      <c r="Q54" s="55"/>
      <c r="R54" s="55"/>
      <c r="S54" s="55"/>
      <c r="T54" s="55"/>
      <c r="U54" s="55"/>
      <c r="V54" s="55"/>
      <c r="W54" s="55"/>
      <c r="X54" s="55"/>
      <c r="Y54" s="55"/>
      <c r="Z54" s="55"/>
      <c r="AA54" s="55"/>
      <c r="AB54" s="55"/>
      <c r="AC54" s="55"/>
      <c r="AD54" s="55"/>
      <c r="AE54" s="49"/>
      <c r="AF54" s="63"/>
      <c r="AG54" s="63"/>
      <c r="AH54" s="63"/>
      <c r="AI54" s="63" t="s">
        <v>18</v>
      </c>
      <c r="AJ54" s="63">
        <f>AJ21</f>
        <v>0</v>
      </c>
      <c r="AK54" s="63"/>
      <c r="AL54" s="63">
        <v>5</v>
      </c>
      <c r="AM54" s="25">
        <f>AJ54*AL54</f>
        <v>0</v>
      </c>
      <c r="AN54" s="63"/>
      <c r="AO54" s="63"/>
      <c r="AP54" s="63"/>
      <c r="AQ54" s="63"/>
      <c r="AR54" s="63"/>
      <c r="AS54" s="63"/>
      <c r="AT54" s="63"/>
      <c r="AU54" s="33"/>
      <c r="AV54" s="44"/>
      <c r="AW54" s="45"/>
      <c r="AX54" s="45"/>
      <c r="AY54" s="45"/>
      <c r="AZ54" s="45"/>
      <c r="BA54" s="45"/>
      <c r="BB54" s="45"/>
      <c r="BC54" s="45"/>
      <c r="BD54" s="45"/>
      <c r="BE54" s="45"/>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row>
    <row r="55" spans="1:83" s="11" customFormat="1" ht="15.75" hidden="1" outlineLevel="1" thickBot="1" x14ac:dyDescent="0.3">
      <c r="A55" s="49"/>
      <c r="B55" s="49"/>
      <c r="C55" s="49"/>
      <c r="D55" s="49"/>
      <c r="E55" s="49"/>
      <c r="F55" s="49"/>
      <c r="G55" s="49"/>
      <c r="H55" s="49"/>
      <c r="I55" s="49"/>
      <c r="J55" s="49"/>
      <c r="K55" s="49"/>
      <c r="L55" s="49"/>
      <c r="M55" s="49"/>
      <c r="N55" s="55"/>
      <c r="O55" s="55"/>
      <c r="P55" s="55"/>
      <c r="Q55" s="55"/>
      <c r="R55" s="55"/>
      <c r="S55" s="55"/>
      <c r="T55" s="55"/>
      <c r="U55" s="55"/>
      <c r="V55" s="55"/>
      <c r="W55" s="55"/>
      <c r="X55" s="55"/>
      <c r="Y55" s="55"/>
      <c r="Z55" s="55"/>
      <c r="AA55" s="55"/>
      <c r="AB55" s="55"/>
      <c r="AC55" s="55"/>
      <c r="AD55" s="55"/>
      <c r="AE55" s="49"/>
      <c r="AF55" s="63"/>
      <c r="AG55" s="63"/>
      <c r="AH55" s="63"/>
      <c r="AI55" s="25" t="s">
        <v>19</v>
      </c>
      <c r="AJ55" s="25">
        <f>SUM(AJ23:AJ26)</f>
        <v>0</v>
      </c>
      <c r="AK55" s="25"/>
      <c r="AL55" s="25">
        <v>5</v>
      </c>
      <c r="AM55" s="25">
        <f t="shared" ref="AM55:AM56" si="11">AJ55*AL55</f>
        <v>0</v>
      </c>
      <c r="AN55" s="63"/>
      <c r="AO55" s="63"/>
      <c r="AP55" s="63"/>
      <c r="AQ55" s="63"/>
      <c r="AR55" s="63"/>
      <c r="AS55" s="63"/>
      <c r="AT55" s="63"/>
      <c r="AU55" s="33"/>
      <c r="AV55" s="44"/>
      <c r="AW55" s="45"/>
      <c r="AX55" s="45"/>
      <c r="AY55" s="45"/>
      <c r="AZ55" s="45"/>
      <c r="BA55" s="45"/>
      <c r="BB55" s="45"/>
      <c r="BC55" s="45"/>
      <c r="BD55" s="45"/>
      <c r="BE55" s="45"/>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row>
    <row r="56" spans="1:83" s="4" customFormat="1" ht="19.5" thickBot="1" x14ac:dyDescent="0.35">
      <c r="A56" s="13"/>
      <c r="B56" s="111" t="str">
        <f>IF($I$3="Nederlands",'Tekst NL'!B56,'Tekst FR'!B56)</f>
        <v>Keuze doorvoer</v>
      </c>
      <c r="C56" s="112"/>
      <c r="D56" s="90" t="s">
        <v>239</v>
      </c>
      <c r="E56" s="13"/>
      <c r="F56" s="13"/>
      <c r="G56" s="13"/>
      <c r="H56" s="13"/>
      <c r="I56" s="13"/>
      <c r="J56" s="13"/>
      <c r="K56" s="13"/>
      <c r="L56" s="13"/>
      <c r="M56" s="13"/>
      <c r="N56" s="54"/>
      <c r="O56" s="54"/>
      <c r="P56" s="54"/>
      <c r="R56" s="54"/>
      <c r="S56" s="54"/>
      <c r="T56" s="54"/>
      <c r="U56" s="54"/>
      <c r="V56" s="54"/>
      <c r="W56" s="54"/>
      <c r="X56" s="54"/>
      <c r="Y56" s="54"/>
      <c r="Z56" s="54"/>
      <c r="AA56" s="54"/>
      <c r="AB56" s="54"/>
      <c r="AC56" s="54"/>
      <c r="AD56" s="54"/>
      <c r="AE56" s="13"/>
      <c r="AF56" s="25"/>
      <c r="AG56" s="25"/>
      <c r="AH56" s="25"/>
      <c r="AI56" s="25" t="s">
        <v>73</v>
      </c>
      <c r="AJ56" s="25">
        <f>AJ22</f>
        <v>0</v>
      </c>
      <c r="AK56" s="25"/>
      <c r="AL56" s="25">
        <v>10</v>
      </c>
      <c r="AM56" s="25">
        <f t="shared" si="11"/>
        <v>0</v>
      </c>
      <c r="AN56" s="25"/>
      <c r="AO56" s="25"/>
      <c r="AP56" s="25"/>
      <c r="AQ56" s="25"/>
      <c r="AS56" s="25"/>
      <c r="AT56" s="25"/>
      <c r="AU56" s="25"/>
      <c r="AV56" s="35"/>
      <c r="AW56" s="36"/>
      <c r="AX56" s="36"/>
      <c r="AY56" s="36"/>
      <c r="AZ56" s="36"/>
      <c r="BA56" s="36"/>
      <c r="BB56" s="36"/>
      <c r="BC56" s="36"/>
      <c r="BD56" s="36"/>
      <c r="BE56" s="36"/>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row>
    <row r="57" spans="1:83" s="4" customFormat="1" ht="15.75" thickBot="1" x14ac:dyDescent="0.3">
      <c r="A57" s="13"/>
      <c r="B57" s="113" t="str">
        <f>IF($I$3="Nederlands",'Tekst NL'!B57,'Tekst FR'!B57)</f>
        <v xml:space="preserve">Muurrooster </v>
      </c>
      <c r="C57" s="112"/>
      <c r="D57" s="156"/>
      <c r="E57" s="215"/>
      <c r="F57" s="13"/>
      <c r="G57" s="13"/>
      <c r="H57" s="13"/>
      <c r="I57" s="13"/>
      <c r="J57" s="13"/>
      <c r="K57" s="13"/>
      <c r="L57" s="13"/>
      <c r="M57" s="13"/>
      <c r="N57" s="54"/>
      <c r="O57" s="54"/>
      <c r="P57" s="54"/>
      <c r="Q57" s="54"/>
      <c r="R57" s="54"/>
      <c r="S57" s="54"/>
      <c r="T57" s="54"/>
      <c r="U57" s="54"/>
      <c r="V57" s="54"/>
      <c r="W57" s="54"/>
      <c r="X57" s="54"/>
      <c r="Y57" s="54"/>
      <c r="Z57" s="54"/>
      <c r="AA57" s="54"/>
      <c r="AB57" s="54"/>
      <c r="AC57" s="54"/>
      <c r="AD57" s="54"/>
      <c r="AE57" s="13"/>
      <c r="AF57" s="25"/>
      <c r="AG57" s="25"/>
      <c r="AH57" s="25"/>
      <c r="AJ57" s="25"/>
      <c r="AK57" s="25"/>
      <c r="AL57" s="25"/>
      <c r="AM57" s="25"/>
      <c r="AN57" s="25"/>
      <c r="AO57" s="25"/>
      <c r="AP57" s="9" t="s">
        <v>49</v>
      </c>
      <c r="AQ57" s="71"/>
      <c r="AR57" s="77" t="str">
        <f>IF(D57="x",1,"0")</f>
        <v>0</v>
      </c>
      <c r="AS57" s="25"/>
      <c r="AT57" s="25"/>
      <c r="AU57" s="25"/>
      <c r="AV57" s="35"/>
      <c r="AW57" s="36"/>
      <c r="AX57" s="36"/>
      <c r="AY57" s="36"/>
      <c r="AZ57" s="36"/>
      <c r="BA57" s="36"/>
      <c r="BB57" s="36"/>
      <c r="BC57" s="36"/>
      <c r="BD57" s="36"/>
      <c r="BE57" s="36"/>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row>
    <row r="58" spans="1:83" s="4" customFormat="1" ht="16.5" customHeight="1" thickBot="1" x14ac:dyDescent="0.3">
      <c r="A58" s="13"/>
      <c r="B58" s="113" t="str">
        <f>IF($I$3="Nederlands",'Tekst NL'!B58,'Tekst FR'!B58)</f>
        <v>Dakdoorvoer plat dak</v>
      </c>
      <c r="C58" s="112"/>
      <c r="D58" s="156"/>
      <c r="E58" s="215"/>
      <c r="F58" s="13"/>
      <c r="G58" s="13"/>
      <c r="H58" s="13"/>
      <c r="I58" s="13"/>
      <c r="J58" s="13"/>
      <c r="K58" s="13"/>
      <c r="L58" s="13"/>
      <c r="M58" s="13"/>
      <c r="N58" s="54"/>
      <c r="O58" s="54"/>
      <c r="P58" s="54"/>
      <c r="Q58" s="54"/>
      <c r="R58" s="54"/>
      <c r="S58" s="54"/>
      <c r="T58" s="54"/>
      <c r="U58" s="54"/>
      <c r="V58" s="54"/>
      <c r="W58" s="54"/>
      <c r="X58" s="54"/>
      <c r="Y58" s="54"/>
      <c r="Z58" s="54"/>
      <c r="AA58" s="54"/>
      <c r="AB58" s="54"/>
      <c r="AC58" s="54"/>
      <c r="AD58" s="54"/>
      <c r="AE58" s="13"/>
      <c r="AF58" s="25"/>
      <c r="AG58" s="25"/>
      <c r="AH58" s="25"/>
      <c r="AI58" s="53"/>
      <c r="AJ58" s="53"/>
      <c r="AK58" s="53"/>
      <c r="AL58" s="53"/>
      <c r="AM58" s="53">
        <f>SUM(AM54:AM56)</f>
        <v>0</v>
      </c>
      <c r="AN58" s="25" t="s">
        <v>76</v>
      </c>
      <c r="AO58" s="25"/>
      <c r="AP58" s="9" t="s">
        <v>13</v>
      </c>
      <c r="AQ58" s="71"/>
      <c r="AR58" s="77" t="str">
        <f>IF(D58="x",1,"0")</f>
        <v>0</v>
      </c>
      <c r="AS58" s="25"/>
      <c r="AT58" s="25"/>
      <c r="AU58" s="25"/>
      <c r="AV58" s="35"/>
      <c r="AW58" s="36"/>
      <c r="AX58" s="36"/>
      <c r="AY58" s="36"/>
      <c r="AZ58" s="36"/>
      <c r="BA58" s="36"/>
      <c r="BB58" s="36"/>
      <c r="BC58" s="36"/>
      <c r="BD58" s="36"/>
      <c r="BE58" s="36"/>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row>
    <row r="59" spans="1:83" s="4" customFormat="1" ht="15.75" thickBot="1" x14ac:dyDescent="0.3">
      <c r="A59" s="13"/>
      <c r="B59" s="113" t="str">
        <f>IF($I$3="Nederlands",'Tekst NL'!B59,'Tekst FR'!B59)</f>
        <v>Dakdoorvoer hellend dak</v>
      </c>
      <c r="C59" s="112"/>
      <c r="D59" s="156"/>
      <c r="E59" s="215"/>
      <c r="F59" s="13"/>
      <c r="G59" s="13"/>
      <c r="H59" s="13"/>
      <c r="I59" s="13"/>
      <c r="J59" s="13"/>
      <c r="K59" s="13"/>
      <c r="L59" s="13"/>
      <c r="M59" s="13"/>
      <c r="N59" s="54"/>
      <c r="O59" s="54"/>
      <c r="P59" s="54"/>
      <c r="Q59" s="54"/>
      <c r="R59" s="54"/>
      <c r="S59" s="54"/>
      <c r="T59" s="54"/>
      <c r="U59" s="54"/>
      <c r="V59" s="54"/>
      <c r="W59" s="54"/>
      <c r="X59" s="54"/>
      <c r="Y59" s="54"/>
      <c r="Z59" s="54"/>
      <c r="AA59" s="54"/>
      <c r="AB59" s="54"/>
      <c r="AC59" s="54"/>
      <c r="AD59" s="54"/>
      <c r="AE59" s="13"/>
      <c r="AF59" s="25"/>
      <c r="AG59" s="25"/>
      <c r="AH59" s="25"/>
      <c r="AI59" s="25"/>
      <c r="AJ59" s="25"/>
      <c r="AK59" s="25"/>
      <c r="AL59" s="25"/>
      <c r="AM59" s="25">
        <f>(AM58/15)</f>
        <v>0</v>
      </c>
      <c r="AN59" s="25"/>
      <c r="AO59" s="25"/>
      <c r="AP59" s="34" t="s">
        <v>50</v>
      </c>
      <c r="AQ59" s="28"/>
      <c r="AR59" s="76" t="str">
        <f>IF(D59="x",1,"0")</f>
        <v>0</v>
      </c>
      <c r="AS59" s="25"/>
      <c r="AT59" s="25"/>
      <c r="AU59" s="25"/>
      <c r="AV59" s="35"/>
      <c r="AW59" s="36"/>
      <c r="AX59" s="36"/>
      <c r="AY59" s="36"/>
      <c r="AZ59" s="36"/>
      <c r="BA59" s="36"/>
      <c r="BB59" s="36"/>
      <c r="BC59" s="36"/>
      <c r="BD59" s="36"/>
      <c r="BE59" s="36"/>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row>
    <row r="60" spans="1:83" s="4" customFormat="1" ht="15.75" thickBot="1" x14ac:dyDescent="0.3">
      <c r="A60" s="13"/>
      <c r="B60" s="215"/>
      <c r="C60" s="13"/>
      <c r="D60" s="215"/>
      <c r="E60" s="13"/>
      <c r="F60" s="13"/>
      <c r="G60" s="13"/>
      <c r="H60" s="13"/>
      <c r="I60" s="13"/>
      <c r="J60" s="13"/>
      <c r="K60" s="13"/>
      <c r="L60" s="13"/>
      <c r="M60" s="13"/>
      <c r="N60" s="54"/>
      <c r="O60" s="54"/>
      <c r="P60" s="54"/>
      <c r="Q60" s="54"/>
      <c r="R60" s="54"/>
      <c r="S60" s="54"/>
      <c r="T60" s="54"/>
      <c r="U60" s="54"/>
      <c r="V60" s="54"/>
      <c r="W60" s="54"/>
      <c r="X60" s="54"/>
      <c r="Y60" s="54"/>
      <c r="Z60" s="54"/>
      <c r="AA60" s="54"/>
      <c r="AB60" s="54"/>
      <c r="AC60" s="54"/>
      <c r="AD60" s="54"/>
      <c r="AE60" s="13"/>
      <c r="AF60" s="25"/>
      <c r="AG60" s="25"/>
      <c r="AH60" s="25"/>
      <c r="AI60" s="25"/>
      <c r="AJ60" s="25"/>
      <c r="AK60" s="25"/>
      <c r="AL60" s="25"/>
      <c r="AM60" s="25">
        <f>ROUNDUP(AM59,0)</f>
        <v>0</v>
      </c>
      <c r="AN60" s="25" t="s">
        <v>75</v>
      </c>
      <c r="AO60" s="25"/>
      <c r="AP60" s="25"/>
      <c r="AQ60" s="25"/>
      <c r="AR60" s="25"/>
      <c r="AS60" s="25"/>
      <c r="AT60" s="25"/>
      <c r="AU60" s="25"/>
      <c r="AV60" s="35"/>
      <c r="AW60" s="36"/>
      <c r="AX60" s="36"/>
      <c r="AY60" s="36"/>
      <c r="AZ60" s="36"/>
      <c r="BA60" s="36"/>
      <c r="BB60" s="36"/>
      <c r="BC60" s="36"/>
      <c r="BD60" s="36"/>
      <c r="BE60" s="36"/>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row>
    <row r="61" spans="1:83" s="10" customFormat="1" ht="21" customHeight="1" collapsed="1" thickBot="1" x14ac:dyDescent="0.55000000000000004">
      <c r="A61" s="13"/>
      <c r="B61" s="114" t="str">
        <f>IF($I$3="Nederlands",'Tekst NL'!B61,'Tekst FR'!B61)</f>
        <v>Materiaallijst</v>
      </c>
      <c r="C61" s="115"/>
      <c r="D61" s="115"/>
      <c r="E61" s="115"/>
      <c r="F61" s="116"/>
      <c r="G61" s="13"/>
      <c r="H61" s="13"/>
      <c r="I61" s="13"/>
      <c r="J61" s="13"/>
      <c r="K61" s="13"/>
      <c r="L61" s="13"/>
      <c r="M61" s="13"/>
      <c r="N61" s="58"/>
      <c r="O61" s="58"/>
      <c r="P61" s="58"/>
      <c r="Q61" s="58"/>
      <c r="R61" s="58"/>
      <c r="S61" s="58"/>
      <c r="T61" s="58"/>
      <c r="U61" s="58"/>
      <c r="V61" s="58"/>
      <c r="W61" s="58"/>
      <c r="X61" s="58"/>
      <c r="Y61" s="58"/>
      <c r="Z61" s="58"/>
      <c r="AA61" s="58"/>
      <c r="AB61" s="58"/>
      <c r="AC61" s="58"/>
      <c r="AD61" s="58"/>
      <c r="AE61" s="14"/>
      <c r="AF61" s="53"/>
      <c r="AG61" s="53"/>
      <c r="AH61" s="53"/>
      <c r="AI61" s="25"/>
      <c r="AJ61" s="25"/>
      <c r="AK61" s="25"/>
      <c r="AL61" s="25"/>
      <c r="AM61" s="25"/>
      <c r="AN61" s="53"/>
      <c r="AO61" s="53"/>
      <c r="AP61" s="53"/>
      <c r="AQ61" s="53"/>
      <c r="AR61" s="53"/>
      <c r="AS61" s="53"/>
      <c r="AT61" s="53"/>
      <c r="AU61" s="53"/>
      <c r="AV61" s="38"/>
      <c r="AW61" s="39"/>
      <c r="AX61" s="39"/>
      <c r="AY61" s="39"/>
      <c r="AZ61" s="39"/>
      <c r="BA61" s="39"/>
      <c r="BB61" s="39"/>
      <c r="BC61" s="39"/>
      <c r="BD61" s="39"/>
      <c r="BE61" s="39"/>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row>
    <row r="62" spans="1:83" s="4" customFormat="1" ht="18" hidden="1" customHeight="1" outlineLevel="1" thickBot="1" x14ac:dyDescent="0.3">
      <c r="A62" s="13"/>
      <c r="B62" s="100"/>
      <c r="C62" s="13"/>
      <c r="D62" s="13"/>
      <c r="E62" s="13"/>
      <c r="F62" s="21"/>
      <c r="G62" s="12"/>
      <c r="H62" s="12"/>
      <c r="I62" s="12"/>
      <c r="J62" s="12"/>
      <c r="K62" s="12"/>
      <c r="L62" s="12"/>
      <c r="M62" s="12"/>
      <c r="N62" s="54"/>
      <c r="O62" s="54"/>
      <c r="P62" s="54"/>
      <c r="Q62" s="54"/>
      <c r="R62" s="54"/>
      <c r="S62" s="54"/>
      <c r="T62" s="54"/>
      <c r="U62" s="54"/>
      <c r="V62" s="54"/>
      <c r="W62" s="54"/>
      <c r="X62" s="54"/>
      <c r="Y62" s="54"/>
      <c r="Z62" s="54"/>
      <c r="AA62" s="54"/>
      <c r="AB62" s="54"/>
      <c r="AC62" s="54"/>
      <c r="AD62" s="54"/>
      <c r="AE62" s="12"/>
      <c r="AF62" s="25"/>
      <c r="AG62" s="25"/>
      <c r="AH62" s="25"/>
      <c r="AI62" s="25"/>
      <c r="AJ62" s="25"/>
      <c r="AK62" s="25"/>
      <c r="AL62" s="25"/>
      <c r="AM62" s="25"/>
      <c r="AN62" s="25"/>
      <c r="AO62" s="25"/>
      <c r="AP62" s="25"/>
      <c r="AQ62" s="25"/>
      <c r="AR62" s="25"/>
      <c r="AS62" s="25"/>
      <c r="AT62" s="25"/>
      <c r="AU62" s="25"/>
      <c r="AV62" s="35"/>
      <c r="AW62" s="36"/>
      <c r="AX62" s="36"/>
      <c r="AY62" s="36"/>
      <c r="AZ62" s="36"/>
      <c r="BA62" s="36"/>
      <c r="BB62" s="36"/>
      <c r="BC62" s="36"/>
      <c r="BD62" s="36"/>
      <c r="BE62" s="36"/>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row>
    <row r="63" spans="1:83" s="4" customFormat="1" ht="19.5" thickBot="1" x14ac:dyDescent="0.35">
      <c r="A63" s="13"/>
      <c r="B63" s="117"/>
      <c r="C63" s="118"/>
      <c r="D63" s="119" t="str">
        <f>IF($I$3="Nederlands",'Tekst NL'!D63,'Tekst FR'!D63)</f>
        <v>Aantal</v>
      </c>
      <c r="E63" s="120" t="str">
        <f>IF($I$3="Nederlands",'Tekst NL'!E63,'Tekst FR'!E63)</f>
        <v>Eenheidsprijs 2021</v>
      </c>
      <c r="F63" s="119" t="str">
        <f>IF($I$3="Nederlands",'Tekst NL'!F63,'Tekst FR'!F63)</f>
        <v>Totaal</v>
      </c>
      <c r="G63" s="12"/>
      <c r="H63" s="12"/>
      <c r="I63" s="12"/>
      <c r="J63" s="12"/>
      <c r="K63" s="12"/>
      <c r="L63" s="12"/>
      <c r="M63" s="12"/>
      <c r="N63" s="54"/>
      <c r="O63" s="54"/>
      <c r="P63" s="54"/>
      <c r="Q63" s="54"/>
      <c r="R63" s="54"/>
      <c r="S63" s="54"/>
      <c r="T63" s="54"/>
      <c r="U63" s="54"/>
      <c r="V63" s="54"/>
      <c r="W63" s="54"/>
      <c r="X63" s="54"/>
      <c r="Y63" s="25"/>
      <c r="Z63" s="25"/>
      <c r="AA63" s="25"/>
      <c r="AB63" s="25"/>
      <c r="AC63" s="25"/>
      <c r="AD63" s="25"/>
      <c r="AE63" s="25"/>
      <c r="AF63" s="25"/>
      <c r="AG63" s="25"/>
      <c r="AH63" s="25"/>
      <c r="AI63" s="25"/>
      <c r="AJ63" s="25"/>
      <c r="AK63" s="25"/>
      <c r="AL63" s="25"/>
      <c r="AM63" s="25"/>
      <c r="AN63" s="25"/>
      <c r="AO63" s="35"/>
      <c r="AP63" s="36"/>
      <c r="AQ63" s="36"/>
      <c r="AR63" s="36"/>
      <c r="AS63" s="36"/>
      <c r="AT63" s="36"/>
      <c r="AU63" s="36"/>
      <c r="AV63" s="36"/>
      <c r="AW63" s="36"/>
      <c r="AX63" s="36"/>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5"/>
      <c r="BZ63" s="5"/>
      <c r="CA63" s="5"/>
      <c r="CB63" s="5"/>
    </row>
    <row r="64" spans="1:83" s="4" customFormat="1" x14ac:dyDescent="0.25">
      <c r="A64" s="13"/>
      <c r="B64" s="121"/>
      <c r="C64" s="122" t="str">
        <f>IF($I$3="Nederlands",'Tekst NL'!C64,'Tekst FR'!C64)</f>
        <v>VENTILATIEUNIT</v>
      </c>
      <c r="D64" s="241"/>
      <c r="E64" s="241"/>
      <c r="F64" s="242"/>
      <c r="G64" s="12"/>
      <c r="H64" s="12"/>
      <c r="I64" s="12"/>
      <c r="J64" s="12"/>
      <c r="K64" s="12"/>
      <c r="L64" s="12"/>
      <c r="M64" s="12"/>
      <c r="N64" s="54"/>
      <c r="O64" s="54"/>
      <c r="P64" s="54"/>
      <c r="Q64" s="54"/>
      <c r="R64" s="54"/>
      <c r="S64" s="54"/>
      <c r="T64" s="54"/>
      <c r="U64" s="54"/>
      <c r="V64" s="54"/>
      <c r="W64" s="54"/>
      <c r="X64" s="54"/>
      <c r="Y64" s="25"/>
      <c r="Z64" s="25"/>
      <c r="AA64" s="25"/>
      <c r="AB64" s="25"/>
      <c r="AC64" s="25"/>
      <c r="AD64" s="25"/>
      <c r="AE64" s="25"/>
      <c r="AF64" s="25"/>
      <c r="AG64" s="25"/>
      <c r="AH64" s="25"/>
      <c r="AI64" s="25"/>
      <c r="AJ64" s="25"/>
      <c r="AK64" s="25"/>
      <c r="AL64" s="25"/>
      <c r="AM64" s="25"/>
      <c r="AN64" s="25"/>
      <c r="AO64" s="35"/>
      <c r="AP64" s="36"/>
      <c r="AQ64" s="36"/>
      <c r="AR64" s="36"/>
      <c r="AS64" s="36"/>
      <c r="AT64" s="36"/>
      <c r="AU64" s="36"/>
      <c r="AV64" s="36"/>
      <c r="AW64" s="36"/>
      <c r="AX64" s="36"/>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5"/>
      <c r="BZ64" s="5"/>
      <c r="CA64" s="5"/>
      <c r="CB64" s="5"/>
    </row>
    <row r="65" spans="1:80" s="4" customFormat="1" x14ac:dyDescent="0.25">
      <c r="A65" s="13"/>
      <c r="B65" s="216">
        <v>66060102</v>
      </c>
      <c r="C65" s="48" t="str">
        <f>IF($I$3="Nederlands",'Tekst NL'!C65,'Tekst FR'!C65)</f>
        <v>Kit Healthbox 3.0</v>
      </c>
      <c r="D65" s="124">
        <f>AJ36</f>
        <v>0</v>
      </c>
      <c r="E65" s="125">
        <v>1466.97</v>
      </c>
      <c r="F65" s="126">
        <f t="shared" ref="F65:F75" si="12">D65*E65</f>
        <v>0</v>
      </c>
      <c r="G65" s="12"/>
      <c r="H65" s="12"/>
      <c r="I65" s="12"/>
      <c r="J65" s="12"/>
      <c r="K65" s="12"/>
      <c r="L65" s="12"/>
      <c r="M65" s="12"/>
      <c r="N65" s="54"/>
      <c r="O65" s="54"/>
      <c r="P65" s="54"/>
      <c r="Q65" s="54"/>
      <c r="R65" s="54"/>
      <c r="S65" s="54"/>
      <c r="T65" s="54"/>
      <c r="U65" s="54"/>
      <c r="V65" s="54"/>
      <c r="W65" s="54"/>
      <c r="X65" s="54"/>
      <c r="Y65" s="25"/>
      <c r="Z65" s="25"/>
      <c r="AA65" s="25"/>
      <c r="AB65" s="25"/>
      <c r="AC65" s="25"/>
      <c r="AD65" s="25"/>
      <c r="AE65" s="25"/>
      <c r="AF65" s="25"/>
      <c r="AG65" s="25"/>
      <c r="AH65" s="25"/>
      <c r="AI65" s="25"/>
      <c r="AJ65" s="25"/>
      <c r="AK65" s="25"/>
      <c r="AL65" s="25"/>
      <c r="AM65" s="25"/>
      <c r="AN65" s="25"/>
      <c r="AO65" s="35"/>
      <c r="AP65" s="36"/>
      <c r="AQ65" s="36"/>
      <c r="AR65" s="36"/>
      <c r="AS65" s="36"/>
      <c r="AT65" s="36"/>
      <c r="AU65" s="36"/>
      <c r="AV65" s="36"/>
      <c r="AW65" s="36"/>
      <c r="AX65" s="36"/>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5"/>
      <c r="BZ65" s="5"/>
      <c r="CA65" s="5"/>
      <c r="CB65" s="5"/>
    </row>
    <row r="66" spans="1:80" s="4" customFormat="1" x14ac:dyDescent="0.25">
      <c r="A66" s="13"/>
      <c r="B66" s="216">
        <v>66060103</v>
      </c>
      <c r="C66" s="48" t="str">
        <f>IF($I$3="Nederlands",'Tekst NL'!C66,'Tekst FR'!C66)</f>
        <v>Kit Healthbox 3.0 Smartzone</v>
      </c>
      <c r="D66" s="124">
        <f>AK38</f>
        <v>0</v>
      </c>
      <c r="E66" s="125">
        <v>1520.84</v>
      </c>
      <c r="F66" s="126">
        <f t="shared" si="12"/>
        <v>0</v>
      </c>
      <c r="G66" s="12"/>
      <c r="H66" s="12"/>
      <c r="I66" s="12"/>
      <c r="J66" s="12"/>
      <c r="K66" s="12"/>
      <c r="L66" s="12"/>
      <c r="M66" s="12"/>
      <c r="N66" s="54"/>
      <c r="O66" s="54"/>
      <c r="P66" s="54"/>
      <c r="Q66" s="54"/>
      <c r="R66" s="54"/>
      <c r="S66" s="54"/>
      <c r="T66" s="54"/>
      <c r="U66" s="54"/>
      <c r="V66" s="54"/>
      <c r="W66" s="54"/>
      <c r="X66" s="54"/>
      <c r="Y66" s="25"/>
      <c r="Z66" s="25"/>
      <c r="AA66" s="25"/>
      <c r="AB66" s="25"/>
      <c r="AC66" s="25"/>
      <c r="AD66" s="25"/>
      <c r="AE66" s="25"/>
      <c r="AF66" s="25"/>
      <c r="AG66" s="25"/>
      <c r="AH66" s="25"/>
      <c r="AI66" s="25"/>
      <c r="AJ66" s="25"/>
      <c r="AK66" s="25"/>
      <c r="AL66" s="25"/>
      <c r="AM66" s="25"/>
      <c r="AN66" s="25"/>
      <c r="AO66" s="35"/>
      <c r="AP66" s="36"/>
      <c r="AQ66" s="36"/>
      <c r="AR66" s="36"/>
      <c r="AS66" s="36"/>
      <c r="AT66" s="36"/>
      <c r="AU66" s="36"/>
      <c r="AV66" s="36"/>
      <c r="AW66" s="36"/>
      <c r="AX66" s="36"/>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5"/>
      <c r="BZ66" s="5"/>
      <c r="CA66" s="5"/>
      <c r="CB66" s="5"/>
    </row>
    <row r="67" spans="1:80" s="4" customFormat="1" x14ac:dyDescent="0.25">
      <c r="A67" s="13"/>
      <c r="B67" s="216">
        <v>66060125</v>
      </c>
      <c r="C67" s="48" t="str">
        <f>IF($I$3="Nederlands",'Tekst NL'!C67,'Tekst FR'!C67)</f>
        <v>Regelmodule wasplaats/badkamer zonder toilet</v>
      </c>
      <c r="D67" s="124" t="str">
        <f>AP43</f>
        <v>0</v>
      </c>
      <c r="E67" s="125">
        <v>134.71</v>
      </c>
      <c r="F67" s="126">
        <f t="shared" si="12"/>
        <v>0</v>
      </c>
      <c r="G67" s="12"/>
      <c r="H67" s="12"/>
      <c r="I67" s="12"/>
      <c r="J67" s="12"/>
      <c r="K67" s="12"/>
      <c r="L67" s="12"/>
      <c r="M67" s="12"/>
      <c r="N67" s="54"/>
      <c r="O67" s="54"/>
      <c r="P67" s="54"/>
      <c r="Q67" s="54"/>
      <c r="R67" s="54"/>
      <c r="S67" s="54"/>
      <c r="T67" s="54"/>
      <c r="U67" s="54"/>
      <c r="V67" s="54"/>
      <c r="W67" s="54"/>
      <c r="X67" s="54"/>
      <c r="Y67" s="25"/>
      <c r="Z67" s="25"/>
      <c r="AA67" s="25"/>
      <c r="AB67" s="25"/>
      <c r="AC67" s="25"/>
      <c r="AD67" s="25"/>
      <c r="AE67" s="25"/>
      <c r="AF67" s="25"/>
      <c r="AG67" s="25"/>
      <c r="AH67" s="25"/>
      <c r="AI67" s="25"/>
      <c r="AJ67" s="25"/>
      <c r="AK67" s="25"/>
      <c r="AL67" s="25"/>
      <c r="AM67" s="25"/>
      <c r="AN67" s="25"/>
      <c r="AO67" s="35"/>
      <c r="AP67" s="36"/>
      <c r="AQ67" s="36"/>
      <c r="AR67" s="36"/>
      <c r="AS67" s="36"/>
      <c r="AT67" s="36"/>
      <c r="AU67" s="36"/>
      <c r="AV67" s="36"/>
      <c r="AW67" s="36"/>
      <c r="AX67" s="36"/>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5"/>
      <c r="BZ67" s="5"/>
      <c r="CA67" s="5"/>
      <c r="CB67" s="5"/>
    </row>
    <row r="68" spans="1:80" s="4" customFormat="1" x14ac:dyDescent="0.25">
      <c r="A68" s="12"/>
      <c r="B68" s="216">
        <v>66060126</v>
      </c>
      <c r="C68" s="48" t="str">
        <f>IF($I$3="Nederlands",'Tekst NL'!C68,'Tekst FR'!C68)</f>
        <v>Regelmodule badkamer met toilet</v>
      </c>
      <c r="D68" s="124" t="str">
        <f>AN42</f>
        <v>0</v>
      </c>
      <c r="E68" s="125">
        <v>189.03</v>
      </c>
      <c r="F68" s="126">
        <f t="shared" si="12"/>
        <v>0</v>
      </c>
      <c r="G68" s="12"/>
      <c r="H68" s="12"/>
      <c r="I68" s="12"/>
      <c r="J68" s="12"/>
      <c r="K68" s="12"/>
      <c r="L68" s="12"/>
      <c r="M68" s="12"/>
      <c r="N68" s="54"/>
      <c r="O68" s="54"/>
      <c r="P68" s="54"/>
      <c r="Q68" s="54"/>
      <c r="R68" s="54"/>
      <c r="S68" s="54"/>
      <c r="T68" s="54"/>
      <c r="U68" s="54"/>
      <c r="V68" s="54"/>
      <c r="W68" s="54"/>
      <c r="X68" s="54"/>
      <c r="Y68" s="25"/>
      <c r="Z68" s="25"/>
      <c r="AA68" s="25"/>
      <c r="AB68" s="25"/>
      <c r="AC68" s="25"/>
      <c r="AD68" s="25"/>
      <c r="AE68" s="25"/>
      <c r="AF68" s="25"/>
      <c r="AG68" s="25"/>
      <c r="AH68" s="25"/>
      <c r="AI68" s="25"/>
      <c r="AJ68" s="25"/>
      <c r="AK68" s="25"/>
      <c r="AL68" s="25"/>
      <c r="AM68" s="25"/>
      <c r="AN68" s="25"/>
      <c r="AO68" s="35"/>
      <c r="AP68" s="36"/>
      <c r="AQ68" s="36"/>
      <c r="AR68" s="36"/>
      <c r="AS68" s="36"/>
      <c r="AT68" s="36"/>
      <c r="AU68" s="36"/>
      <c r="AV68" s="36"/>
      <c r="AW68" s="36"/>
      <c r="AX68" s="36"/>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5"/>
      <c r="BZ68" s="5"/>
      <c r="CA68" s="5"/>
      <c r="CB68" s="5"/>
    </row>
    <row r="69" spans="1:80" s="4" customFormat="1" x14ac:dyDescent="0.25">
      <c r="A69" s="12"/>
      <c r="B69" s="216">
        <v>66060127</v>
      </c>
      <c r="C69" s="48" t="str">
        <f>IF($I$3="Nederlands",'Tekst NL'!C69,'Tekst FR'!C69)</f>
        <v>Regelmodule toilet</v>
      </c>
      <c r="D69" s="124" t="str">
        <f>AO42</f>
        <v>0</v>
      </c>
      <c r="E69" s="125">
        <v>176.1</v>
      </c>
      <c r="F69" s="126">
        <f t="shared" si="12"/>
        <v>0</v>
      </c>
      <c r="G69" s="12"/>
      <c r="H69" s="12"/>
      <c r="I69" s="12"/>
      <c r="J69" s="12"/>
      <c r="K69" s="12"/>
      <c r="L69" s="12"/>
      <c r="M69" s="12"/>
      <c r="N69" s="54"/>
      <c r="O69" s="54"/>
      <c r="P69" s="54"/>
      <c r="Q69" s="54"/>
      <c r="R69" s="54"/>
      <c r="S69" s="54"/>
      <c r="T69" s="54"/>
      <c r="U69" s="54"/>
      <c r="V69" s="54"/>
      <c r="W69" s="54"/>
      <c r="X69" s="54"/>
      <c r="Y69" s="25"/>
      <c r="Z69" s="25"/>
      <c r="AA69" s="25"/>
      <c r="AB69" s="25"/>
      <c r="AC69" s="25"/>
      <c r="AD69" s="25"/>
      <c r="AE69" s="25"/>
      <c r="AF69" s="25"/>
      <c r="AG69" s="25"/>
      <c r="AH69" s="25"/>
      <c r="AI69" s="25"/>
      <c r="AJ69" s="25"/>
      <c r="AK69" s="25"/>
      <c r="AL69" s="25"/>
      <c r="AM69" s="25"/>
      <c r="AN69" s="25"/>
      <c r="AO69" s="35"/>
      <c r="AP69" s="36"/>
      <c r="AQ69" s="36"/>
      <c r="AR69" s="36"/>
      <c r="AS69" s="36"/>
      <c r="AT69" s="36"/>
      <c r="AU69" s="36"/>
      <c r="AV69" s="36"/>
      <c r="AW69" s="36"/>
      <c r="AX69" s="36"/>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5"/>
      <c r="BZ69" s="5"/>
      <c r="CA69" s="5"/>
      <c r="CB69" s="5"/>
    </row>
    <row r="70" spans="1:80" s="4" customFormat="1" x14ac:dyDescent="0.25">
      <c r="A70" s="12"/>
      <c r="B70" s="216">
        <v>66060128</v>
      </c>
      <c r="C70" s="48" t="str">
        <f>IF($I$3="Nederlands",'Tekst NL'!C70,'Tekst FR'!C70)</f>
        <v>Regelmodule keuken</v>
      </c>
      <c r="D70" s="124" t="str">
        <f>AM42</f>
        <v>0</v>
      </c>
      <c r="E70" s="125">
        <v>162.09</v>
      </c>
      <c r="F70" s="126">
        <f t="shared" si="12"/>
        <v>0</v>
      </c>
      <c r="G70" s="12"/>
      <c r="H70" s="12"/>
      <c r="I70" s="12"/>
      <c r="J70" s="12"/>
      <c r="K70" s="12"/>
      <c r="L70" s="12"/>
      <c r="M70" s="12"/>
      <c r="N70" s="54"/>
      <c r="O70" s="54"/>
      <c r="P70" s="54"/>
      <c r="Q70" s="54"/>
      <c r="R70" s="54"/>
      <c r="S70" s="54"/>
      <c r="T70" s="54"/>
      <c r="U70" s="54"/>
      <c r="V70" s="54"/>
      <c r="W70" s="54"/>
      <c r="X70" s="54"/>
      <c r="Y70" s="25"/>
      <c r="Z70" s="25"/>
      <c r="AA70" s="25"/>
      <c r="AB70" s="25"/>
      <c r="AC70" s="25"/>
      <c r="AD70" s="25"/>
      <c r="AE70" s="25"/>
      <c r="AF70" s="25"/>
      <c r="AG70" s="25"/>
      <c r="AH70" s="25"/>
      <c r="AI70" s="25"/>
      <c r="AJ70" s="25"/>
      <c r="AK70" s="25"/>
      <c r="AL70" s="25"/>
      <c r="AM70" s="25"/>
      <c r="AN70" s="25"/>
      <c r="AO70" s="35"/>
      <c r="AP70" s="36"/>
      <c r="AQ70" s="36"/>
      <c r="AR70" s="36"/>
      <c r="AS70" s="36"/>
      <c r="AT70" s="36"/>
      <c r="AU70" s="36"/>
      <c r="AV70" s="36"/>
      <c r="AW70" s="36"/>
      <c r="AX70" s="36"/>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5"/>
      <c r="BZ70" s="5"/>
      <c r="CA70" s="5"/>
      <c r="CB70" s="5"/>
    </row>
    <row r="71" spans="1:80" s="4" customFormat="1" x14ac:dyDescent="0.25">
      <c r="A71" s="12"/>
      <c r="B71" s="216">
        <v>66060129</v>
      </c>
      <c r="C71" s="48" t="str">
        <f>IF($I$3="Nederlands",'Tekst NL'!C71,'Tekst FR'!C71)</f>
        <v>Regelmodule slaapkamer</v>
      </c>
      <c r="D71" s="124" t="str">
        <f>IF(D12="x",AL20,AQ42)</f>
        <v>0</v>
      </c>
      <c r="E71" s="125">
        <v>162.09</v>
      </c>
      <c r="F71" s="126">
        <f t="shared" si="12"/>
        <v>0</v>
      </c>
      <c r="G71" s="12"/>
      <c r="H71" s="12"/>
      <c r="I71" s="12"/>
      <c r="J71" s="12"/>
      <c r="K71" s="12"/>
      <c r="L71" s="12"/>
      <c r="M71" s="12"/>
      <c r="N71" s="54"/>
      <c r="O71" s="54"/>
      <c r="P71" s="54"/>
      <c r="Q71" s="54"/>
      <c r="R71" s="54"/>
      <c r="S71" s="54"/>
      <c r="T71" s="54"/>
      <c r="U71" s="54"/>
      <c r="V71" s="54"/>
      <c r="W71" s="54"/>
      <c r="X71" s="54"/>
      <c r="Y71" s="25"/>
      <c r="Z71" s="25"/>
      <c r="AA71" s="25"/>
      <c r="AB71" s="25"/>
      <c r="AC71" s="25"/>
      <c r="AD71" s="25"/>
      <c r="AE71" s="25"/>
      <c r="AF71" s="25"/>
      <c r="AG71" s="25"/>
      <c r="AH71" s="25"/>
      <c r="AI71" s="25"/>
      <c r="AJ71" s="25"/>
      <c r="AK71" s="25"/>
      <c r="AL71" s="25"/>
      <c r="AM71" s="25"/>
      <c r="AN71" s="25"/>
      <c r="AO71" s="35"/>
      <c r="AP71" s="36"/>
      <c r="AQ71" s="36"/>
      <c r="AR71" s="36"/>
      <c r="AS71" s="36"/>
      <c r="AT71" s="36"/>
      <c r="AU71" s="36"/>
      <c r="AV71" s="36"/>
      <c r="AW71" s="36"/>
      <c r="AX71" s="36"/>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5"/>
      <c r="BZ71" s="5"/>
      <c r="CA71" s="5"/>
      <c r="CB71" s="5"/>
    </row>
    <row r="72" spans="1:80" s="4" customFormat="1" x14ac:dyDescent="0.25">
      <c r="A72" s="12"/>
      <c r="B72" s="216">
        <v>66031676</v>
      </c>
      <c r="C72" s="48" t="str">
        <f>IF($I$3="Nederlands",'Tekst NL'!C72,'Tekst FR'!C72)</f>
        <v>Niet-regelbare roosterbasis 174 x 174 mm ø125</v>
      </c>
      <c r="D72" s="189">
        <f>IF(SUM(AM44:AM45)&lt;0,0,SUM(AM44:AM45))</f>
        <v>0</v>
      </c>
      <c r="E72" s="125">
        <v>6.63</v>
      </c>
      <c r="F72" s="126">
        <f t="shared" si="12"/>
        <v>0</v>
      </c>
      <c r="G72" s="12"/>
      <c r="H72" s="12"/>
      <c r="I72" s="12"/>
      <c r="J72" s="12"/>
      <c r="K72" s="12"/>
      <c r="L72" s="12"/>
      <c r="M72" s="12"/>
      <c r="N72" s="54"/>
      <c r="O72" s="54"/>
      <c r="P72" s="54"/>
      <c r="Q72" s="54"/>
      <c r="R72" s="54"/>
      <c r="S72" s="54"/>
      <c r="T72" s="54"/>
      <c r="U72" s="54"/>
      <c r="V72" s="54"/>
      <c r="W72" s="54"/>
      <c r="X72" s="54"/>
      <c r="Y72" s="25"/>
      <c r="Z72" s="25"/>
      <c r="AA72" s="25"/>
      <c r="AB72" s="25"/>
      <c r="AC72" s="25"/>
      <c r="AD72" s="25"/>
      <c r="AE72" s="25"/>
      <c r="AF72" s="25"/>
      <c r="AG72" s="25"/>
      <c r="AH72" s="25"/>
      <c r="AI72" s="25"/>
      <c r="AJ72" s="25"/>
      <c r="AK72" s="25"/>
      <c r="AL72" s="25"/>
      <c r="AM72" s="25"/>
      <c r="AN72" s="25"/>
      <c r="AO72" s="35"/>
      <c r="AP72" s="36"/>
      <c r="AQ72" s="36"/>
      <c r="AR72" s="36"/>
      <c r="AS72" s="36"/>
      <c r="AT72" s="36"/>
      <c r="AU72" s="36"/>
      <c r="AV72" s="36"/>
      <c r="AW72" s="36"/>
      <c r="AX72" s="36"/>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5"/>
      <c r="BZ72" s="5"/>
      <c r="CA72" s="5"/>
      <c r="CB72" s="5"/>
    </row>
    <row r="73" spans="1:80" s="4" customFormat="1" x14ac:dyDescent="0.25">
      <c r="A73" s="12"/>
      <c r="B73" s="216">
        <v>66031675</v>
      </c>
      <c r="C73" s="48" t="str">
        <f>IF($I$3="Nederlands",'Tekst NL'!C73,'Tekst FR'!C73)</f>
        <v>Niet-regelbare roosterbasis 134 x 14 mm ø80</v>
      </c>
      <c r="D73" s="124">
        <f>IF(SUM(AM46:AM47)&lt;0,0,SUM(AM46:AM47))</f>
        <v>0</v>
      </c>
      <c r="E73" s="125">
        <v>6.12</v>
      </c>
      <c r="F73" s="126">
        <f t="shared" si="12"/>
        <v>0</v>
      </c>
      <c r="G73" s="12"/>
      <c r="H73" s="12"/>
      <c r="I73" s="12"/>
      <c r="J73" s="12"/>
      <c r="K73" s="12"/>
      <c r="L73" s="12"/>
      <c r="M73" s="12"/>
      <c r="N73" s="54"/>
      <c r="O73" s="54"/>
      <c r="P73" s="54"/>
      <c r="Q73" s="54"/>
      <c r="R73" s="54"/>
      <c r="S73" s="54"/>
      <c r="T73" s="54"/>
      <c r="U73" s="54"/>
      <c r="V73" s="54"/>
      <c r="W73" s="54"/>
      <c r="X73" s="54"/>
      <c r="Y73" s="25"/>
      <c r="Z73" s="25"/>
      <c r="AA73" s="25"/>
      <c r="AB73" s="25"/>
      <c r="AC73" s="25"/>
      <c r="AD73" s="25"/>
      <c r="AE73" s="25"/>
      <c r="AF73" s="25"/>
      <c r="AG73" s="25"/>
      <c r="AH73" s="25"/>
      <c r="AI73" s="25"/>
      <c r="AJ73" s="25"/>
      <c r="AK73" s="25"/>
      <c r="AL73" s="25"/>
      <c r="AM73" s="25"/>
      <c r="AN73" s="25"/>
      <c r="AO73" s="35"/>
      <c r="AP73" s="36"/>
      <c r="AQ73" s="36"/>
      <c r="AR73" s="36"/>
      <c r="AS73" s="36"/>
      <c r="AT73" s="36"/>
      <c r="AU73" s="36"/>
      <c r="AV73" s="36"/>
      <c r="AW73" s="36"/>
      <c r="AX73" s="36"/>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5"/>
      <c r="BZ73" s="5"/>
      <c r="CA73" s="5"/>
      <c r="CB73" s="5"/>
    </row>
    <row r="74" spans="1:80" s="4" customFormat="1" x14ac:dyDescent="0.25">
      <c r="A74" s="12"/>
      <c r="B74" s="159">
        <v>66060119</v>
      </c>
      <c r="C74" s="140" t="str">
        <f>IF($I$3="Nederlands",'Tekst NL'!C74,'Tekst FR'!C74)</f>
        <v>Print voor klepcollector</v>
      </c>
      <c r="D74" s="124" t="str">
        <f>IF($B$41&gt;9,"2",IF($B$41&gt;7,"1","0"))</f>
        <v>0</v>
      </c>
      <c r="E74" s="125">
        <v>51.62</v>
      </c>
      <c r="F74" s="126">
        <f t="shared" si="12"/>
        <v>0</v>
      </c>
      <c r="G74" s="12"/>
      <c r="H74" s="246" t="str">
        <f>IF($I$3="Nederlands",'Tekst NL'!H74,'Tekst FR'!H74)</f>
        <v>Minimale hoeveelheden worden standaard ingevuld. Echter kunnen 
collectoren ook met minder regelmodules gebruikt worden om een compacte installatie te verkrijgen. Max. aantal per Healthbox 3.0: 66060119 = 2 stuks. 66060118 = 4 stuks</v>
      </c>
      <c r="I74" s="246"/>
      <c r="J74" s="246"/>
      <c r="K74" s="246"/>
      <c r="L74" s="246"/>
      <c r="M74" s="246"/>
      <c r="N74" s="54"/>
      <c r="O74" s="54"/>
      <c r="P74" s="54"/>
      <c r="Q74" s="54"/>
      <c r="R74" s="54"/>
      <c r="S74" s="54"/>
      <c r="T74" s="54"/>
      <c r="U74" s="54"/>
      <c r="V74" s="54"/>
      <c r="W74" s="54"/>
      <c r="X74" s="54"/>
      <c r="Y74" s="25"/>
      <c r="Z74" s="25"/>
      <c r="AA74" s="25"/>
      <c r="AB74" s="25"/>
      <c r="AC74" s="25"/>
      <c r="AD74" s="25"/>
      <c r="AE74" s="25"/>
      <c r="AF74" s="25"/>
      <c r="AG74" s="25"/>
      <c r="AH74" s="25"/>
      <c r="AI74" s="25"/>
      <c r="AJ74" s="25"/>
      <c r="AK74" s="25"/>
      <c r="AL74" s="25"/>
      <c r="AM74" s="25"/>
      <c r="AN74" s="25"/>
      <c r="AO74" s="35"/>
      <c r="AP74" s="36"/>
      <c r="AQ74" s="36"/>
      <c r="AR74" s="36"/>
      <c r="AS74" s="36"/>
      <c r="AT74" s="36"/>
      <c r="AU74" s="36"/>
      <c r="AV74" s="36"/>
      <c r="AW74" s="36"/>
      <c r="AX74" s="36"/>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5"/>
      <c r="BZ74" s="5"/>
      <c r="CA74" s="5"/>
      <c r="CB74" s="5"/>
    </row>
    <row r="75" spans="1:80" s="4" customFormat="1" x14ac:dyDescent="0.25">
      <c r="A75" s="12"/>
      <c r="B75" s="159">
        <v>66060118</v>
      </c>
      <c r="C75" s="140" t="str">
        <f>IF($I$3="Nederlands",'Tekst NL'!C75,'Tekst FR'!C75)</f>
        <v>T-stuk voor klepcollector</v>
      </c>
      <c r="D75" s="124" t="str">
        <f>IF($B$41=11,"4",IF($B$41=10,"3",IF($B$41=9,"2",IF($B$41=8,"1","0"))))</f>
        <v>0</v>
      </c>
      <c r="E75" s="125">
        <v>15.16</v>
      </c>
      <c r="F75" s="126">
        <f t="shared" si="12"/>
        <v>0</v>
      </c>
      <c r="G75" s="12"/>
      <c r="H75" s="246"/>
      <c r="I75" s="246"/>
      <c r="J75" s="246"/>
      <c r="K75" s="246"/>
      <c r="L75" s="246"/>
      <c r="M75" s="246"/>
      <c r="N75" s="54"/>
      <c r="O75" s="54"/>
      <c r="P75" s="54"/>
      <c r="Q75" s="54"/>
      <c r="R75" s="54"/>
      <c r="S75" s="54"/>
      <c r="T75" s="54"/>
      <c r="U75" s="54"/>
      <c r="V75" s="54"/>
      <c r="W75" s="54"/>
      <c r="X75" s="54"/>
      <c r="Y75" s="25"/>
      <c r="Z75" s="25"/>
      <c r="AA75" s="25"/>
      <c r="AB75" s="25"/>
      <c r="AC75" s="25"/>
      <c r="AD75" s="25"/>
      <c r="AE75" s="25"/>
      <c r="AF75" s="25"/>
      <c r="AG75" s="25"/>
      <c r="AH75" s="25"/>
      <c r="AI75" s="25"/>
      <c r="AJ75" s="25"/>
      <c r="AK75" s="25"/>
      <c r="AL75" s="25"/>
      <c r="AM75" s="25"/>
      <c r="AN75" s="25"/>
      <c r="AO75" s="35"/>
      <c r="AP75" s="36"/>
      <c r="AQ75" s="36"/>
      <c r="AR75" s="36"/>
      <c r="AS75" s="36"/>
      <c r="AT75" s="36"/>
      <c r="AU75" s="36"/>
      <c r="AV75" s="36"/>
      <c r="AW75" s="36"/>
      <c r="AX75" s="36"/>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5"/>
      <c r="BZ75" s="5"/>
      <c r="CA75" s="5"/>
      <c r="CB75" s="5"/>
    </row>
    <row r="76" spans="1:80" s="4" customFormat="1" ht="18" customHeight="1" x14ac:dyDescent="0.25">
      <c r="A76" s="12"/>
      <c r="B76" s="216"/>
      <c r="C76" s="48"/>
      <c r="D76" s="48"/>
      <c r="E76" s="125"/>
      <c r="F76" s="126"/>
      <c r="G76" s="12"/>
      <c r="H76" s="246"/>
      <c r="I76" s="246"/>
      <c r="J76" s="246"/>
      <c r="K76" s="246"/>
      <c r="L76" s="246"/>
      <c r="M76" s="246"/>
      <c r="N76" s="54"/>
      <c r="O76" s="54"/>
      <c r="P76" s="54"/>
      <c r="Q76" s="54"/>
      <c r="R76" s="54"/>
      <c r="S76" s="54"/>
      <c r="T76" s="54"/>
      <c r="U76" s="54"/>
      <c r="V76" s="54"/>
      <c r="W76" s="54"/>
      <c r="X76" s="54"/>
      <c r="Y76" s="25"/>
      <c r="Z76" s="25"/>
      <c r="AA76" s="25"/>
      <c r="AB76" s="25"/>
      <c r="AC76" s="25"/>
      <c r="AD76" s="25"/>
      <c r="AE76" s="25"/>
      <c r="AF76" s="25"/>
      <c r="AG76" s="25"/>
      <c r="AH76" s="25"/>
      <c r="AI76" s="25"/>
      <c r="AJ76" s="25"/>
      <c r="AK76" s="25"/>
      <c r="AL76" s="25"/>
      <c r="AM76" s="25"/>
      <c r="AN76" s="25"/>
      <c r="AO76" s="35"/>
      <c r="AP76" s="36"/>
      <c r="AQ76" s="36"/>
      <c r="AR76" s="36"/>
      <c r="AS76" s="36"/>
      <c r="AT76" s="36"/>
      <c r="AU76" s="36"/>
      <c r="AV76" s="36"/>
      <c r="AW76" s="36"/>
      <c r="AX76" s="36"/>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5"/>
      <c r="BZ76" s="5"/>
      <c r="CA76" s="5"/>
      <c r="CB76" s="5"/>
    </row>
    <row r="77" spans="1:80" s="4" customFormat="1" x14ac:dyDescent="0.25">
      <c r="A77" s="12"/>
      <c r="B77" s="121"/>
      <c r="C77" s="122" t="str">
        <f>IF($I$3="Nederlands",'Tekst NL'!C77,'Tekst FR'!C77)</f>
        <v>LEIDINGEN</v>
      </c>
      <c r="D77" s="241"/>
      <c r="E77" s="241"/>
      <c r="F77" s="242"/>
      <c r="G77" s="12"/>
      <c r="H77" s="12"/>
      <c r="I77" s="12"/>
      <c r="J77" s="12"/>
      <c r="K77" s="12"/>
      <c r="L77" s="12"/>
      <c r="M77" s="12"/>
      <c r="N77" s="54"/>
      <c r="O77" s="54"/>
      <c r="P77" s="54"/>
      <c r="Q77" s="54"/>
      <c r="R77" s="54"/>
      <c r="S77" s="54"/>
      <c r="T77" s="54"/>
      <c r="U77" s="54"/>
      <c r="V77" s="54"/>
      <c r="W77" s="54"/>
      <c r="X77" s="54"/>
      <c r="Y77" s="25"/>
      <c r="Z77" s="25"/>
      <c r="AA77" s="25"/>
      <c r="AB77" s="25"/>
      <c r="AC77" s="25"/>
      <c r="AD77" s="25"/>
      <c r="AE77" s="25"/>
      <c r="AF77" s="25"/>
      <c r="AG77" s="25"/>
      <c r="AH77" s="25"/>
      <c r="AI77" s="25"/>
      <c r="AJ77" s="25"/>
      <c r="AK77" s="25"/>
      <c r="AL77" s="25"/>
      <c r="AM77" s="25"/>
      <c r="AN77" s="25"/>
      <c r="AO77" s="35"/>
      <c r="AP77" s="36"/>
      <c r="AQ77" s="36"/>
      <c r="AR77" s="36"/>
      <c r="AS77" s="36"/>
      <c r="AT77" s="36"/>
      <c r="AU77" s="36"/>
      <c r="AV77" s="36"/>
      <c r="AW77" s="36"/>
      <c r="AX77" s="36"/>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5"/>
      <c r="BZ77" s="5"/>
      <c r="CA77" s="5"/>
      <c r="CB77" s="5"/>
    </row>
    <row r="78" spans="1:80" s="4" customFormat="1" x14ac:dyDescent="0.25">
      <c r="A78" s="12"/>
      <c r="B78" s="216" t="s">
        <v>2</v>
      </c>
      <c r="C78" s="48" t="str">
        <f>IF($I$3="Nederlands",'Tekst NL'!C78,'Tekst FR'!C78)</f>
        <v>Ventielaansluiting ø125</v>
      </c>
      <c r="D78" s="48">
        <f>IF(OR(D11="x", D13="x"), D85,
IF(D12="x", IF(B25=2, 2, ROUNDUP(B25/2, 0)),0))</f>
        <v>0</v>
      </c>
      <c r="E78" s="125">
        <v>19.37</v>
      </c>
      <c r="F78" s="126">
        <f t="shared" ref="F78:F91" si="13">D78*E78</f>
        <v>0</v>
      </c>
      <c r="G78" s="12"/>
      <c r="H78" s="12"/>
      <c r="I78" s="12"/>
      <c r="J78" s="12"/>
      <c r="K78" s="12"/>
      <c r="L78" s="12"/>
      <c r="M78" s="12"/>
      <c r="N78" s="54"/>
      <c r="O78" s="54"/>
      <c r="P78" s="54"/>
      <c r="Q78" s="54"/>
      <c r="R78" s="54"/>
      <c r="S78" s="54"/>
      <c r="T78" s="54"/>
      <c r="U78" s="54"/>
      <c r="V78" s="54"/>
      <c r="W78" s="54"/>
      <c r="X78" s="54"/>
      <c r="Y78" s="25"/>
      <c r="Z78" s="25"/>
      <c r="AA78" s="25"/>
      <c r="AB78" s="25"/>
      <c r="AC78" s="25"/>
      <c r="AD78" s="25"/>
      <c r="AE78" s="25"/>
      <c r="AF78" s="25"/>
      <c r="AG78" s="25"/>
      <c r="AH78" s="25"/>
      <c r="AI78" s="25"/>
      <c r="AJ78" s="25"/>
      <c r="AK78" s="25"/>
      <c r="AL78" s="25"/>
      <c r="AM78" s="25"/>
      <c r="AN78" s="25"/>
      <c r="AO78" s="35"/>
      <c r="AP78" s="36"/>
      <c r="AQ78" s="36"/>
      <c r="AR78" s="36"/>
      <c r="AS78" s="36"/>
      <c r="AT78" s="36"/>
      <c r="AU78" s="36"/>
      <c r="AV78" s="36"/>
      <c r="AW78" s="36"/>
      <c r="AX78" s="36"/>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5"/>
      <c r="BZ78" s="5"/>
      <c r="CA78" s="5"/>
      <c r="CB78" s="5"/>
    </row>
    <row r="79" spans="1:80" s="4" customFormat="1" x14ac:dyDescent="0.25">
      <c r="A79" s="12"/>
      <c r="B79" s="216" t="s">
        <v>26</v>
      </c>
      <c r="C79" s="48" t="str">
        <f>IF($I$3="Nederlands",'Tekst NL'!C79,'Tekst FR'!C79)</f>
        <v>Ventielaansluiting ø80</v>
      </c>
      <c r="D79" s="48">
        <f>D86</f>
        <v>0</v>
      </c>
      <c r="E79" s="125">
        <v>13.33</v>
      </c>
      <c r="F79" s="126">
        <f t="shared" si="13"/>
        <v>0</v>
      </c>
      <c r="G79" s="12"/>
      <c r="H79" s="12"/>
      <c r="I79" s="12"/>
      <c r="J79" s="12"/>
      <c r="K79" s="12"/>
      <c r="L79" s="12"/>
      <c r="M79" s="12"/>
      <c r="N79" s="54"/>
      <c r="O79" s="54"/>
      <c r="P79" s="54"/>
      <c r="Q79" s="54"/>
      <c r="R79" s="54"/>
      <c r="S79" s="54"/>
      <c r="T79" s="54"/>
      <c r="U79" s="54"/>
      <c r="V79" s="54"/>
      <c r="W79" s="54"/>
      <c r="X79" s="54"/>
      <c r="Y79" s="25"/>
      <c r="Z79" s="25"/>
      <c r="AA79" s="25"/>
      <c r="AB79" s="25"/>
      <c r="AC79" s="25"/>
      <c r="AD79" s="25"/>
      <c r="AE79" s="25"/>
      <c r="AF79" s="25"/>
      <c r="AG79" s="25"/>
      <c r="AH79" s="25"/>
      <c r="AI79" s="25"/>
      <c r="AJ79" s="25"/>
      <c r="AK79" s="25"/>
      <c r="AL79" s="25"/>
      <c r="AM79" s="25"/>
      <c r="AN79" s="25"/>
      <c r="AO79" s="35"/>
      <c r="AP79" s="36"/>
      <c r="AQ79" s="36"/>
      <c r="AR79" s="36"/>
      <c r="AS79" s="36"/>
      <c r="AT79" s="36"/>
      <c r="AU79" s="36"/>
      <c r="AV79" s="36"/>
      <c r="AW79" s="36"/>
      <c r="AX79" s="36"/>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5"/>
      <c r="BZ79" s="5"/>
      <c r="CA79" s="5"/>
      <c r="CB79" s="5"/>
    </row>
    <row r="80" spans="1:80" s="4" customFormat="1" x14ac:dyDescent="0.25">
      <c r="A80" s="12"/>
      <c r="B80" s="216" t="s">
        <v>27</v>
      </c>
      <c r="C80" s="48" t="str">
        <f>IF($I$3="Nederlands",'Tekst NL'!C80,'Tekst FR'!C80)</f>
        <v>Dubbele ventielaansluiting ø125</v>
      </c>
      <c r="D80" s="48">
        <f>B21*2</f>
        <v>0</v>
      </c>
      <c r="E80" s="125">
        <v>32.049999999999997</v>
      </c>
      <c r="F80" s="126">
        <f t="shared" si="13"/>
        <v>0</v>
      </c>
      <c r="G80" s="12"/>
      <c r="H80" s="12"/>
      <c r="I80" s="12"/>
      <c r="J80" s="12"/>
      <c r="K80" s="12"/>
      <c r="L80" s="12"/>
      <c r="M80" s="12"/>
      <c r="N80" s="54"/>
      <c r="O80" s="54"/>
      <c r="P80" s="54"/>
      <c r="Q80" s="54"/>
      <c r="R80" s="54"/>
      <c r="S80" s="54"/>
      <c r="T80" s="54"/>
      <c r="U80" s="54"/>
      <c r="V80" s="54"/>
      <c r="W80" s="54"/>
      <c r="X80" s="54"/>
      <c r="Y80" s="25"/>
      <c r="Z80" s="25"/>
      <c r="AA80" s="25"/>
      <c r="AB80" s="25"/>
      <c r="AC80" s="25"/>
      <c r="AD80" s="25"/>
      <c r="AE80" s="25"/>
      <c r="AF80" s="25"/>
      <c r="AG80" s="25"/>
      <c r="AH80" s="25"/>
      <c r="AI80" s="25"/>
      <c r="AJ80" s="25"/>
      <c r="AK80" s="25"/>
      <c r="AL80" s="25"/>
      <c r="AM80" s="25"/>
      <c r="AN80" s="25"/>
      <c r="AO80" s="35"/>
      <c r="AP80" s="36"/>
      <c r="AQ80" s="36"/>
      <c r="AR80" s="36"/>
      <c r="AS80" s="36"/>
      <c r="AT80" s="36"/>
      <c r="AU80" s="36"/>
      <c r="AV80" s="36"/>
      <c r="AW80" s="36"/>
      <c r="AX80" s="36"/>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5"/>
      <c r="BZ80" s="5"/>
      <c r="CA80" s="5"/>
      <c r="CB80" s="5"/>
    </row>
    <row r="81" spans="1:80" s="4" customFormat="1" x14ac:dyDescent="0.25">
      <c r="A81" s="12"/>
      <c r="B81" s="216" t="s">
        <v>109</v>
      </c>
      <c r="C81" s="48" t="str">
        <f>IF($I$3="Nederlands",'Tekst NL'!C81,'Tekst FR'!C81)</f>
        <v xml:space="preserve">Betondoorvoer 0,25 m ø125 </v>
      </c>
      <c r="D81" s="48">
        <f>D80/2</f>
        <v>0</v>
      </c>
      <c r="E81" s="125">
        <v>2.71</v>
      </c>
      <c r="F81" s="126">
        <f t="shared" si="13"/>
        <v>0</v>
      </c>
      <c r="G81" s="12"/>
      <c r="H81" s="12"/>
      <c r="I81" s="12"/>
      <c r="J81" s="12"/>
      <c r="K81" s="12"/>
      <c r="L81" s="12"/>
      <c r="M81" s="12"/>
      <c r="N81" s="54"/>
      <c r="O81" s="54"/>
      <c r="P81" s="54"/>
      <c r="Q81" s="54"/>
      <c r="R81" s="54"/>
      <c r="S81" s="54"/>
      <c r="T81" s="54"/>
      <c r="U81" s="54"/>
      <c r="V81" s="54"/>
      <c r="W81" s="54"/>
      <c r="X81" s="54"/>
      <c r="Y81" s="25"/>
      <c r="Z81" s="25"/>
      <c r="AA81" s="25"/>
      <c r="AB81" s="25"/>
      <c r="AC81" s="25"/>
      <c r="AD81" s="25"/>
      <c r="AE81" s="25"/>
      <c r="AF81" s="25"/>
      <c r="AG81" s="25"/>
      <c r="AH81" s="25"/>
      <c r="AI81" s="25"/>
      <c r="AJ81" s="25"/>
      <c r="AK81" s="25"/>
      <c r="AL81" s="25"/>
      <c r="AM81" s="25"/>
      <c r="AN81" s="25"/>
      <c r="AO81" s="35"/>
      <c r="AP81" s="36"/>
      <c r="AQ81" s="36"/>
      <c r="AR81" s="36"/>
      <c r="AS81" s="36"/>
      <c r="AT81" s="36"/>
      <c r="AU81" s="36"/>
      <c r="AV81" s="36"/>
      <c r="AW81" s="36"/>
      <c r="AX81" s="36"/>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5"/>
      <c r="BZ81" s="5"/>
      <c r="CA81" s="5"/>
      <c r="CB81" s="5"/>
    </row>
    <row r="82" spans="1:80" s="4" customFormat="1" x14ac:dyDescent="0.25">
      <c r="A82" s="12"/>
      <c r="B82" s="216" t="s">
        <v>4</v>
      </c>
      <c r="C82" s="48" t="str">
        <f>IF($I$3="Nederlands",'Tekst NL'!C82,'Tekst FR'!C82)</f>
        <v>Koppelstuk met rubbers, plat ovaal</v>
      </c>
      <c r="D82" s="48">
        <f>D80*2+(D78+D79)*2</f>
        <v>0</v>
      </c>
      <c r="E82" s="125">
        <v>2.5499999999999998</v>
      </c>
      <c r="F82" s="126">
        <f t="shared" si="13"/>
        <v>0</v>
      </c>
      <c r="G82" s="12"/>
      <c r="H82" s="12"/>
      <c r="I82" s="12"/>
      <c r="J82" s="12"/>
      <c r="K82" s="12"/>
      <c r="L82" s="12"/>
      <c r="M82" s="12"/>
      <c r="N82" s="54"/>
      <c r="O82" s="54"/>
      <c r="P82" s="54"/>
      <c r="Q82" s="54"/>
      <c r="R82" s="54"/>
      <c r="S82" s="54"/>
      <c r="T82" s="54"/>
      <c r="U82" s="54"/>
      <c r="V82" s="54"/>
      <c r="W82" s="54"/>
      <c r="X82" s="54"/>
      <c r="Y82" s="25"/>
      <c r="Z82" s="25"/>
      <c r="AA82" s="25"/>
      <c r="AB82" s="25"/>
      <c r="AC82" s="25"/>
      <c r="AD82" s="25"/>
      <c r="AE82" s="25"/>
      <c r="AF82" s="25"/>
      <c r="AG82" s="25"/>
      <c r="AH82" s="25"/>
      <c r="AI82" s="25"/>
      <c r="AJ82" s="25"/>
      <c r="AK82" s="25"/>
      <c r="AL82" s="25"/>
      <c r="AM82" s="25"/>
      <c r="AN82" s="25"/>
      <c r="AO82" s="35"/>
      <c r="AP82" s="36"/>
      <c r="AQ82" s="36"/>
      <c r="AR82" s="36"/>
      <c r="AS82" s="36"/>
      <c r="AT82" s="36"/>
      <c r="AU82" s="36"/>
      <c r="AV82" s="36"/>
      <c r="AW82" s="36"/>
      <c r="AX82" s="36"/>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5"/>
      <c r="BZ82" s="5"/>
      <c r="CA82" s="5"/>
      <c r="CB82" s="5"/>
    </row>
    <row r="83" spans="1:80" s="4" customFormat="1" x14ac:dyDescent="0.25">
      <c r="A83" s="12"/>
      <c r="B83" s="216" t="s">
        <v>5</v>
      </c>
      <c r="C83" s="48" t="str">
        <f>IF($I$3="Nederlands",'Tekst NL'!C83,'Tekst FR'!C83)</f>
        <v>Koppelstuk met rubbers, rond ø125</v>
      </c>
      <c r="D83" s="48">
        <f>D85*2</f>
        <v>0</v>
      </c>
      <c r="E83" s="125">
        <v>4.25</v>
      </c>
      <c r="F83" s="126">
        <f t="shared" si="13"/>
        <v>0</v>
      </c>
      <c r="G83" s="12"/>
      <c r="H83" s="12"/>
      <c r="I83" s="12"/>
      <c r="J83" s="12"/>
      <c r="K83" s="12"/>
      <c r="L83" s="12"/>
      <c r="M83" s="12"/>
      <c r="N83" s="54"/>
      <c r="O83" s="54"/>
      <c r="P83" s="54"/>
      <c r="Q83" s="54"/>
      <c r="R83" s="54"/>
      <c r="S83" s="54"/>
      <c r="T83" s="54"/>
      <c r="U83" s="54"/>
      <c r="V83" s="54"/>
      <c r="W83" s="54"/>
      <c r="X83" s="54"/>
      <c r="Y83" s="25"/>
      <c r="Z83" s="25"/>
      <c r="AA83" s="25"/>
      <c r="AB83" s="25"/>
      <c r="AC83" s="25"/>
      <c r="AD83" s="25"/>
      <c r="AE83" s="25"/>
      <c r="AF83" s="25"/>
      <c r="AG83" s="25"/>
      <c r="AH83" s="25"/>
      <c r="AI83" s="25"/>
      <c r="AJ83" s="25"/>
      <c r="AK83" s="25"/>
      <c r="AL83" s="25"/>
      <c r="AM83" s="25"/>
      <c r="AN83" s="25"/>
      <c r="AO83" s="35"/>
      <c r="AP83" s="36"/>
      <c r="AQ83" s="36"/>
      <c r="AR83" s="36"/>
      <c r="AS83" s="36"/>
      <c r="AT83" s="36"/>
      <c r="AU83" s="36"/>
      <c r="AV83" s="36"/>
      <c r="AW83" s="36"/>
      <c r="AX83" s="36"/>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5"/>
      <c r="BZ83" s="5"/>
      <c r="CA83" s="5"/>
      <c r="CB83" s="5"/>
    </row>
    <row r="84" spans="1:80" s="4" customFormat="1" x14ac:dyDescent="0.25">
      <c r="A84" s="12"/>
      <c r="B84" s="216" t="s">
        <v>28</v>
      </c>
      <c r="C84" s="48" t="str">
        <f>IF($I$3="Nederlands",'Tekst NL'!C84,'Tekst FR'!C84)</f>
        <v>Koppelstuk met rubbers, rond ø80</v>
      </c>
      <c r="D84" s="48">
        <f>D86</f>
        <v>0</v>
      </c>
      <c r="E84" s="125">
        <v>4.25</v>
      </c>
      <c r="F84" s="126">
        <f t="shared" si="13"/>
        <v>0</v>
      </c>
      <c r="G84" s="12"/>
      <c r="H84" s="12"/>
      <c r="I84" s="12"/>
      <c r="J84" s="12"/>
      <c r="K84" s="12"/>
      <c r="L84" s="12"/>
      <c r="M84" s="12"/>
      <c r="N84" s="54"/>
      <c r="O84" s="54"/>
      <c r="P84" s="54"/>
      <c r="Q84" s="54"/>
      <c r="R84" s="54"/>
      <c r="S84" s="54"/>
      <c r="T84" s="54"/>
      <c r="U84" s="54"/>
      <c r="V84" s="54"/>
      <c r="W84" s="54"/>
      <c r="X84" s="54"/>
      <c r="Y84" s="25"/>
      <c r="Z84" s="25"/>
      <c r="AA84" s="25"/>
      <c r="AB84" s="25"/>
      <c r="AC84" s="25"/>
      <c r="AD84" s="25"/>
      <c r="AE84" s="25"/>
      <c r="AF84" s="25"/>
      <c r="AG84" s="25"/>
      <c r="AH84" s="25"/>
      <c r="AI84" s="25"/>
      <c r="AJ84" s="25"/>
      <c r="AK84" s="25"/>
      <c r="AL84" s="25"/>
      <c r="AM84" s="25"/>
      <c r="AN84" s="25"/>
      <c r="AO84" s="35"/>
      <c r="AP84" s="36"/>
      <c r="AQ84" s="36"/>
      <c r="AR84" s="36"/>
      <c r="AS84" s="36"/>
      <c r="AT84" s="36"/>
      <c r="AU84" s="36"/>
      <c r="AV84" s="36"/>
      <c r="AW84" s="36"/>
      <c r="AX84" s="36"/>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5"/>
      <c r="BZ84" s="5"/>
      <c r="CA84" s="5"/>
      <c r="CB84" s="5"/>
    </row>
    <row r="85" spans="1:80" s="4" customFormat="1" x14ac:dyDescent="0.25">
      <c r="A85" s="12"/>
      <c r="B85" s="216" t="s">
        <v>34</v>
      </c>
      <c r="C85" s="48" t="str">
        <f>IF($I$3="Nederlands",'Tekst NL'!C85,'Tekst FR'!C85)</f>
        <v>Kit haakse betondoorvoer ø125</v>
      </c>
      <c r="D85" s="48">
        <f>AJ55</f>
        <v>0</v>
      </c>
      <c r="E85" s="125">
        <v>25.02</v>
      </c>
      <c r="F85" s="126">
        <f>D85*E85</f>
        <v>0</v>
      </c>
      <c r="G85" s="12"/>
      <c r="H85" s="12"/>
      <c r="I85" s="12"/>
      <c r="J85" s="12"/>
      <c r="K85" s="12"/>
      <c r="L85" s="12"/>
      <c r="M85" s="12"/>
      <c r="N85" s="54"/>
      <c r="O85" s="54"/>
      <c r="P85" s="54"/>
      <c r="Q85" s="54"/>
      <c r="R85" s="54"/>
      <c r="S85" s="54"/>
      <c r="T85" s="54"/>
      <c r="U85" s="54"/>
      <c r="V85" s="54"/>
      <c r="W85" s="54"/>
      <c r="X85" s="54"/>
      <c r="Y85" s="25"/>
      <c r="Z85" s="25"/>
      <c r="AA85" s="25"/>
      <c r="AB85" s="25"/>
      <c r="AC85" s="25"/>
      <c r="AD85" s="25"/>
      <c r="AE85" s="25"/>
      <c r="AF85" s="25"/>
      <c r="AG85" s="25"/>
      <c r="AH85" s="25"/>
      <c r="AI85" s="25"/>
      <c r="AJ85" s="25"/>
      <c r="AK85" s="25"/>
      <c r="AL85" s="25"/>
      <c r="AM85" s="25"/>
      <c r="AN85" s="25"/>
      <c r="AO85" s="35"/>
      <c r="AP85" s="36"/>
      <c r="AQ85" s="36"/>
      <c r="AR85" s="36"/>
      <c r="AS85" s="36"/>
      <c r="AT85" s="36"/>
      <c r="AU85" s="36"/>
      <c r="AV85" s="36"/>
      <c r="AW85" s="36"/>
      <c r="AX85" s="36"/>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5"/>
      <c r="BZ85" s="5"/>
      <c r="CA85" s="5"/>
      <c r="CB85" s="5"/>
    </row>
    <row r="86" spans="1:80" s="4" customFormat="1" x14ac:dyDescent="0.25">
      <c r="A86" s="12"/>
      <c r="B86" s="216" t="s">
        <v>35</v>
      </c>
      <c r="C86" s="48" t="str">
        <f>IF($I$3="Nederlands",'Tekst NL'!C86,'Tekst FR'!C86)</f>
        <v>Kit haakse betondoorvoer ø80</v>
      </c>
      <c r="D86" s="48">
        <f>AJ54</f>
        <v>0</v>
      </c>
      <c r="E86" s="125">
        <v>19.04</v>
      </c>
      <c r="F86" s="126">
        <f t="shared" si="13"/>
        <v>0</v>
      </c>
      <c r="G86" s="12"/>
      <c r="H86" s="12"/>
      <c r="I86" s="12"/>
      <c r="J86" s="12"/>
      <c r="K86" s="12"/>
      <c r="L86" s="12"/>
      <c r="M86" s="12"/>
      <c r="N86" s="54"/>
      <c r="O86" s="54"/>
      <c r="P86" s="54"/>
      <c r="Q86" s="54"/>
      <c r="R86" s="54"/>
      <c r="S86" s="54"/>
      <c r="T86" s="54"/>
      <c r="U86" s="54"/>
      <c r="V86" s="54"/>
      <c r="W86" s="54"/>
      <c r="X86" s="54"/>
      <c r="Y86" s="25"/>
      <c r="Z86" s="25"/>
      <c r="AA86" s="25"/>
      <c r="AB86" s="25"/>
      <c r="AC86" s="25"/>
      <c r="AD86" s="25"/>
      <c r="AE86" s="25"/>
      <c r="AF86" s="25"/>
      <c r="AG86" s="25"/>
      <c r="AH86" s="25"/>
      <c r="AI86" s="25"/>
      <c r="AJ86" s="25"/>
      <c r="AK86" s="25"/>
      <c r="AL86" s="25"/>
      <c r="AM86" s="25"/>
      <c r="AN86" s="25"/>
      <c r="AO86" s="35"/>
      <c r="AP86" s="36"/>
      <c r="AQ86" s="36"/>
      <c r="AR86" s="36"/>
      <c r="AS86" s="36"/>
      <c r="AT86" s="36"/>
      <c r="AU86" s="36"/>
      <c r="AV86" s="36"/>
      <c r="AW86" s="36"/>
      <c r="AX86" s="36"/>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5"/>
      <c r="BZ86" s="5"/>
      <c r="CA86" s="5"/>
      <c r="CB86" s="5"/>
    </row>
    <row r="87" spans="1:80" s="4" customFormat="1" x14ac:dyDescent="0.25">
      <c r="A87" s="12"/>
      <c r="B87" s="216" t="s">
        <v>6</v>
      </c>
      <c r="C87" s="48" t="str">
        <f>IF($I$3="Nederlands",'Tekst NL'!C87,'Tekst FR'!C87)</f>
        <v>Flexibel kanaal 140 x 64 15 m</v>
      </c>
      <c r="D87" s="48">
        <f>AM60</f>
        <v>0</v>
      </c>
      <c r="E87" s="125">
        <v>160.02000000000001</v>
      </c>
      <c r="F87" s="126">
        <f t="shared" si="13"/>
        <v>0</v>
      </c>
      <c r="G87" s="12"/>
      <c r="H87" s="12"/>
      <c r="I87" s="12"/>
      <c r="J87" s="12"/>
      <c r="K87" s="12"/>
      <c r="L87" s="12"/>
      <c r="M87" s="12"/>
      <c r="N87" s="54"/>
      <c r="O87" s="54"/>
      <c r="P87" s="54"/>
      <c r="Q87" s="54"/>
      <c r="R87" s="54"/>
      <c r="S87" s="54"/>
      <c r="T87" s="54"/>
      <c r="U87" s="54"/>
      <c r="V87" s="54"/>
      <c r="W87" s="54"/>
      <c r="X87" s="54"/>
      <c r="Y87" s="25"/>
      <c r="Z87" s="25"/>
      <c r="AA87" s="25"/>
      <c r="AB87" s="25"/>
      <c r="AC87" s="25"/>
      <c r="AD87" s="25"/>
      <c r="AE87" s="25"/>
      <c r="AF87" s="25"/>
      <c r="AG87" s="25"/>
      <c r="AH87" s="25"/>
      <c r="AI87" s="25"/>
      <c r="AJ87" s="25"/>
      <c r="AK87" s="25"/>
      <c r="AL87" s="25"/>
      <c r="AM87" s="25"/>
      <c r="AN87" s="25"/>
      <c r="AO87" s="35"/>
      <c r="AP87" s="36"/>
      <c r="AQ87" s="36"/>
      <c r="AR87" s="36"/>
      <c r="AS87" s="36"/>
      <c r="AT87" s="36"/>
      <c r="AU87" s="36"/>
      <c r="AV87" s="36"/>
      <c r="AW87" s="36"/>
      <c r="AX87" s="36"/>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5"/>
      <c r="BZ87" s="5"/>
      <c r="CA87" s="5"/>
      <c r="CB87" s="5"/>
    </row>
    <row r="88" spans="1:80" s="4" customFormat="1" x14ac:dyDescent="0.25">
      <c r="A88" s="12"/>
      <c r="B88" s="216" t="s">
        <v>38</v>
      </c>
      <c r="C88" s="48" t="str">
        <f>IF($I$3="Nederlands",'Tekst NL'!C88,'Tekst FR'!C88)</f>
        <v>Metalen overzetbeugel</v>
      </c>
      <c r="D88" s="48">
        <f>10*D87</f>
        <v>0</v>
      </c>
      <c r="E88" s="125">
        <v>1.52</v>
      </c>
      <c r="F88" s="126">
        <f t="shared" si="13"/>
        <v>0</v>
      </c>
      <c r="G88" s="12"/>
      <c r="H88" s="12"/>
      <c r="I88" s="12"/>
      <c r="J88" s="12"/>
      <c r="K88" s="12"/>
      <c r="L88" s="12"/>
      <c r="M88" s="12"/>
      <c r="N88" s="54"/>
      <c r="O88" s="54"/>
      <c r="P88" s="54"/>
      <c r="Q88" s="54"/>
      <c r="R88" s="54"/>
      <c r="S88" s="54"/>
      <c r="T88" s="54"/>
      <c r="U88" s="54"/>
      <c r="V88" s="54"/>
      <c r="W88" s="54"/>
      <c r="X88" s="54"/>
      <c r="Y88" s="25"/>
      <c r="Z88" s="25"/>
      <c r="AA88" s="25"/>
      <c r="AB88" s="25"/>
      <c r="AC88" s="25"/>
      <c r="AD88" s="25"/>
      <c r="AE88" s="25"/>
      <c r="AF88" s="25"/>
      <c r="AG88" s="25"/>
      <c r="AH88" s="25"/>
      <c r="AI88" s="25"/>
      <c r="AJ88" s="25"/>
      <c r="AK88" s="25"/>
      <c r="AL88" s="25"/>
      <c r="AM88" s="25"/>
      <c r="AN88" s="25"/>
      <c r="AO88" s="35"/>
      <c r="AP88" s="36"/>
      <c r="AQ88" s="36"/>
      <c r="AR88" s="36"/>
      <c r="AS88" s="36"/>
      <c r="AT88" s="36"/>
      <c r="AU88" s="36"/>
      <c r="AV88" s="36"/>
      <c r="AW88" s="36"/>
      <c r="AX88" s="36"/>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5"/>
      <c r="BZ88" s="5"/>
      <c r="CA88" s="5"/>
      <c r="CB88" s="5"/>
    </row>
    <row r="89" spans="1:80" s="4" customFormat="1" x14ac:dyDescent="0.25">
      <c r="A89" s="12"/>
      <c r="B89" s="216">
        <v>66014133</v>
      </c>
      <c r="C89" s="48" t="str">
        <f>IF($I$3="Nederlands",'Tekst NL'!C89,'Tekst FR'!C89)</f>
        <v>Acoudec 25 mm ø82 x 0,5 m</v>
      </c>
      <c r="D89" s="48">
        <f>AK31</f>
        <v>0</v>
      </c>
      <c r="E89" s="125">
        <v>13.9</v>
      </c>
      <c r="F89" s="126">
        <f>D89*E89</f>
        <v>0</v>
      </c>
      <c r="G89" s="12"/>
      <c r="H89" s="12"/>
      <c r="I89" s="12"/>
      <c r="J89" s="12"/>
      <c r="K89" s="12"/>
      <c r="L89" s="12"/>
      <c r="M89" s="12"/>
      <c r="N89" s="54"/>
      <c r="O89" s="54"/>
      <c r="P89" s="54"/>
      <c r="Q89" s="54"/>
      <c r="R89" s="54"/>
      <c r="S89" s="54"/>
      <c r="T89" s="54"/>
      <c r="U89" s="54"/>
      <c r="V89" s="54"/>
      <c r="W89" s="54"/>
      <c r="X89" s="54"/>
      <c r="Y89" s="25"/>
      <c r="Z89" s="25"/>
      <c r="AA89" s="25"/>
      <c r="AB89" s="25"/>
      <c r="AC89" s="25"/>
      <c r="AD89" s="25"/>
      <c r="AE89" s="25"/>
      <c r="AF89" s="25"/>
      <c r="AG89" s="25"/>
      <c r="AH89" s="25"/>
      <c r="AI89" s="25"/>
      <c r="AJ89" s="25"/>
      <c r="AK89" s="25"/>
      <c r="AL89" s="25"/>
      <c r="AM89" s="25"/>
      <c r="AN89" s="25"/>
      <c r="AO89" s="35"/>
      <c r="AP89" s="36"/>
      <c r="AQ89" s="36"/>
      <c r="AR89" s="36"/>
      <c r="AS89" s="36"/>
      <c r="AT89" s="36"/>
      <c r="AU89" s="36"/>
      <c r="AV89" s="36"/>
      <c r="AW89" s="36"/>
      <c r="AX89" s="36"/>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5"/>
      <c r="BZ89" s="5"/>
      <c r="CA89" s="5"/>
      <c r="CB89" s="5"/>
    </row>
    <row r="90" spans="1:80" s="4" customFormat="1" x14ac:dyDescent="0.25">
      <c r="A90" s="12"/>
      <c r="B90" s="216">
        <v>66014134</v>
      </c>
      <c r="C90" s="48" t="str">
        <f>IF($I$3="Nederlands",'Tekst NL'!C90,'Tekst FR'!C90)</f>
        <v>Acoudec 25 mm ø127 x 0,5 m</v>
      </c>
      <c r="D90" s="48">
        <f>AK32</f>
        <v>0</v>
      </c>
      <c r="E90" s="125">
        <v>16.170000000000002</v>
      </c>
      <c r="F90" s="126">
        <f t="shared" si="13"/>
        <v>0</v>
      </c>
      <c r="G90" s="12"/>
      <c r="H90" s="12"/>
      <c r="I90" s="12"/>
      <c r="J90" s="12"/>
      <c r="K90" s="12"/>
      <c r="L90" s="12"/>
      <c r="M90" s="12"/>
      <c r="N90" s="54"/>
      <c r="O90" s="54"/>
      <c r="P90" s="54"/>
      <c r="Q90" s="54"/>
      <c r="R90" s="54"/>
      <c r="S90" s="54"/>
      <c r="T90" s="54"/>
      <c r="U90" s="54"/>
      <c r="V90" s="54"/>
      <c r="W90" s="54"/>
      <c r="X90" s="54"/>
      <c r="Y90" s="25"/>
      <c r="Z90" s="25"/>
      <c r="AA90" s="25"/>
      <c r="AB90" s="25"/>
      <c r="AC90" s="25"/>
      <c r="AD90" s="25"/>
      <c r="AE90" s="25"/>
      <c r="AF90" s="25"/>
      <c r="AG90" s="25"/>
      <c r="AH90" s="25"/>
      <c r="AI90" s="25"/>
      <c r="AJ90" s="25"/>
      <c r="AK90" s="25"/>
      <c r="AL90" s="25"/>
      <c r="AM90" s="25"/>
      <c r="AN90" s="25"/>
      <c r="AO90" s="35"/>
      <c r="AP90" s="36"/>
      <c r="AQ90" s="36"/>
      <c r="AR90" s="36"/>
      <c r="AS90" s="36"/>
      <c r="AT90" s="36"/>
      <c r="AU90" s="36"/>
      <c r="AV90" s="36"/>
      <c r="AW90" s="36"/>
      <c r="AX90" s="36"/>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5"/>
      <c r="BZ90" s="5"/>
      <c r="CA90" s="5"/>
      <c r="CB90" s="5"/>
    </row>
    <row r="91" spans="1:80" s="4" customFormat="1" x14ac:dyDescent="0.25">
      <c r="A91" s="12"/>
      <c r="B91" s="216">
        <v>66014106</v>
      </c>
      <c r="C91" s="48" t="str">
        <f>IF($I$3="Nederlands",'Tekst NL'!C91,'Tekst FR'!C91)</f>
        <v>Flexibel Isodec ø152 x 10 m</v>
      </c>
      <c r="D91" s="48">
        <f>D65+D66</f>
        <v>0</v>
      </c>
      <c r="E91" s="125">
        <v>72.599999999999994</v>
      </c>
      <c r="F91" s="126">
        <f t="shared" si="13"/>
        <v>0</v>
      </c>
      <c r="G91" s="12"/>
      <c r="H91" s="12"/>
      <c r="I91" s="12"/>
      <c r="J91" s="12"/>
      <c r="K91" s="12"/>
      <c r="L91" s="12"/>
      <c r="M91" s="12"/>
      <c r="N91" s="54"/>
      <c r="O91" s="54"/>
      <c r="P91" s="54"/>
      <c r="Q91" s="54"/>
      <c r="R91" s="54"/>
      <c r="S91" s="54"/>
      <c r="T91" s="54"/>
      <c r="U91" s="54"/>
      <c r="V91" s="54"/>
      <c r="W91" s="54"/>
      <c r="X91" s="54"/>
      <c r="Y91" s="25"/>
      <c r="Z91" s="25"/>
      <c r="AA91" s="25"/>
      <c r="AB91" s="25"/>
      <c r="AC91" s="25"/>
      <c r="AD91" s="25"/>
      <c r="AE91" s="25"/>
      <c r="AF91" s="25"/>
      <c r="AG91" s="25"/>
      <c r="AH91" s="25"/>
      <c r="AI91" s="25"/>
      <c r="AJ91" s="25"/>
      <c r="AK91" s="25"/>
      <c r="AL91" s="25"/>
      <c r="AM91" s="25"/>
      <c r="AN91" s="25"/>
      <c r="AO91" s="35"/>
      <c r="AP91" s="36"/>
      <c r="AQ91" s="36"/>
      <c r="AR91" s="36"/>
      <c r="AS91" s="36"/>
      <c r="AT91" s="36"/>
      <c r="AU91" s="36"/>
      <c r="AV91" s="36"/>
      <c r="AW91" s="36"/>
      <c r="AX91" s="36"/>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5"/>
      <c r="BZ91" s="5"/>
      <c r="CA91" s="5"/>
      <c r="CB91" s="5"/>
    </row>
    <row r="92" spans="1:80" s="4" customFormat="1" x14ac:dyDescent="0.25">
      <c r="A92" s="12"/>
      <c r="B92" s="216"/>
      <c r="C92" s="48"/>
      <c r="D92" s="48"/>
      <c r="E92" s="125"/>
      <c r="F92" s="126"/>
      <c r="G92" s="12"/>
      <c r="H92" s="12"/>
      <c r="I92" s="12"/>
      <c r="J92" s="12"/>
      <c r="K92" s="12"/>
      <c r="L92" s="12"/>
      <c r="M92" s="12"/>
      <c r="N92" s="54"/>
      <c r="O92" s="54"/>
      <c r="P92" s="54"/>
      <c r="Q92" s="54"/>
      <c r="R92" s="54"/>
      <c r="S92" s="54"/>
      <c r="T92" s="54"/>
      <c r="U92" s="54"/>
      <c r="V92" s="54"/>
      <c r="W92" s="54"/>
      <c r="X92" s="54"/>
      <c r="Y92" s="25"/>
      <c r="Z92" s="25"/>
      <c r="AA92" s="25"/>
      <c r="AB92" s="25"/>
      <c r="AC92" s="25"/>
      <c r="AD92" s="25"/>
      <c r="AE92" s="25"/>
      <c r="AF92" s="25"/>
      <c r="AG92" s="25"/>
      <c r="AH92" s="25"/>
      <c r="AI92" s="25"/>
      <c r="AJ92" s="25"/>
      <c r="AK92" s="25"/>
      <c r="AL92" s="25"/>
      <c r="AM92" s="25"/>
      <c r="AN92" s="25"/>
      <c r="AO92" s="35"/>
      <c r="AP92" s="36"/>
      <c r="AQ92" s="36"/>
      <c r="AR92" s="36"/>
      <c r="AS92" s="36"/>
      <c r="AT92" s="36"/>
      <c r="AU92" s="36"/>
      <c r="AV92" s="36"/>
      <c r="AW92" s="36"/>
      <c r="AX92" s="36"/>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5"/>
      <c r="BZ92" s="5"/>
      <c r="CA92" s="5"/>
      <c r="CB92" s="5"/>
    </row>
    <row r="93" spans="1:80" s="4" customFormat="1" x14ac:dyDescent="0.25">
      <c r="A93" s="12"/>
      <c r="B93" s="121"/>
      <c r="C93" s="243" t="str">
        <f>IF($I$3="Nederlands",'Tekst NL'!C93,'Tekst FR'!C93)</f>
        <v>DOORVOEREN*</v>
      </c>
      <c r="D93" s="244"/>
      <c r="E93" s="244"/>
      <c r="F93" s="245"/>
      <c r="G93" s="12"/>
      <c r="H93" s="12"/>
      <c r="I93" s="12"/>
      <c r="J93" s="12"/>
      <c r="K93" s="12"/>
      <c r="L93" s="12"/>
      <c r="M93" s="12"/>
      <c r="N93" s="54"/>
      <c r="O93" s="54"/>
      <c r="P93" s="54"/>
      <c r="Q93" s="54"/>
      <c r="R93" s="54"/>
      <c r="S93" s="54"/>
      <c r="T93" s="54"/>
      <c r="U93" s="54"/>
      <c r="V93" s="54"/>
      <c r="W93" s="54"/>
      <c r="X93" s="54"/>
      <c r="Y93" s="25"/>
      <c r="Z93" s="25"/>
      <c r="AA93" s="25"/>
      <c r="AB93" s="25"/>
      <c r="AC93" s="25"/>
      <c r="AD93" s="25"/>
      <c r="AE93" s="25"/>
      <c r="AF93" s="25"/>
      <c r="AG93" s="25"/>
      <c r="AH93" s="25"/>
      <c r="AI93" s="25"/>
      <c r="AJ93" s="25"/>
      <c r="AK93" s="25"/>
      <c r="AL93" s="25"/>
      <c r="AM93" s="25"/>
      <c r="AN93" s="25"/>
      <c r="AO93" s="35"/>
      <c r="AP93" s="36"/>
      <c r="AQ93" s="36"/>
      <c r="AR93" s="36"/>
      <c r="AS93" s="36"/>
      <c r="AT93" s="36"/>
      <c r="AU93" s="36"/>
      <c r="AV93" s="36"/>
      <c r="AW93" s="36"/>
      <c r="AX93" s="36"/>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5"/>
      <c r="BZ93" s="5"/>
      <c r="CA93" s="5"/>
      <c r="CB93" s="5"/>
    </row>
    <row r="94" spans="1:80" s="4" customFormat="1" x14ac:dyDescent="0.25">
      <c r="A94" s="12"/>
      <c r="B94" s="217"/>
      <c r="C94" s="207" t="str">
        <f>IF($I$3="Nederlands",'Tekst NL'!C94,'Tekst FR'!C94)</f>
        <v>* Algemeen voorstel. Zie technische fiche om zekerheid te hebben over juiste model volgens type dak</v>
      </c>
      <c r="D94" s="205"/>
      <c r="E94" s="205"/>
      <c r="F94" s="206"/>
      <c r="G94" s="12"/>
      <c r="H94" s="12"/>
      <c r="I94" s="12"/>
      <c r="J94" s="12"/>
      <c r="K94" s="12"/>
      <c r="L94" s="12"/>
      <c r="M94" s="12"/>
      <c r="N94" s="54"/>
      <c r="O94" s="54"/>
      <c r="P94" s="54"/>
      <c r="Q94" s="54"/>
      <c r="R94" s="54"/>
      <c r="S94" s="54"/>
      <c r="T94" s="54"/>
      <c r="U94" s="54"/>
      <c r="V94" s="54"/>
      <c r="W94" s="54"/>
      <c r="X94" s="54"/>
      <c r="Y94" s="25"/>
      <c r="Z94" s="25"/>
      <c r="AA94" s="25"/>
      <c r="AB94" s="25"/>
      <c r="AC94" s="25"/>
      <c r="AD94" s="25"/>
      <c r="AE94" s="25"/>
      <c r="AF94" s="25"/>
      <c r="AG94" s="25"/>
      <c r="AH94" s="25"/>
      <c r="AI94" s="25"/>
      <c r="AJ94" s="25"/>
      <c r="AK94" s="25"/>
      <c r="AL94" s="25"/>
      <c r="AM94" s="25"/>
      <c r="AN94" s="25"/>
      <c r="AO94" s="35"/>
      <c r="AP94" s="36"/>
      <c r="AQ94" s="36"/>
      <c r="AR94" s="36"/>
      <c r="AS94" s="36"/>
      <c r="AT94" s="36"/>
      <c r="AU94" s="36"/>
      <c r="AV94" s="36"/>
      <c r="AW94" s="36"/>
      <c r="AX94" s="36"/>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5"/>
      <c r="BZ94" s="5"/>
      <c r="CA94" s="5"/>
      <c r="CB94" s="5"/>
    </row>
    <row r="95" spans="1:80" s="4" customFormat="1" x14ac:dyDescent="0.25">
      <c r="A95" s="12"/>
      <c r="B95" s="216">
        <v>76050001</v>
      </c>
      <c r="C95" s="48" t="str">
        <f>IF($I$3="Nederlands",'Tekst NL'!C95,'Tekst FR'!C95)</f>
        <v>Geveldoorvoerrooster zwart ø150</v>
      </c>
      <c r="D95" s="124">
        <f>IF(D57="",0,1)</f>
        <v>0</v>
      </c>
      <c r="E95" s="125">
        <v>95.88</v>
      </c>
      <c r="F95" s="126">
        <f>D95*E95</f>
        <v>0</v>
      </c>
      <c r="G95" s="12"/>
      <c r="H95" s="129" t="str">
        <f>IF($I$3="Nederlands",'Tekst NL'!H95,'Tekst FR'!H95)</f>
        <v>Zie ook variant in wit: 76050002</v>
      </c>
      <c r="I95" s="12"/>
      <c r="J95" s="12"/>
      <c r="K95" s="12"/>
      <c r="L95" s="12"/>
      <c r="M95" s="12"/>
      <c r="N95" s="54"/>
      <c r="O95" s="54"/>
      <c r="P95" s="54"/>
      <c r="Q95" s="54"/>
      <c r="R95" s="54"/>
      <c r="S95" s="54"/>
      <c r="T95" s="54"/>
      <c r="U95" s="54"/>
      <c r="V95" s="54"/>
      <c r="W95" s="54"/>
      <c r="X95" s="54"/>
      <c r="Y95" s="25"/>
      <c r="Z95" s="25"/>
      <c r="AA95" s="25"/>
      <c r="AB95" s="25"/>
      <c r="AC95" s="25"/>
      <c r="AD95" s="25"/>
      <c r="AE95" s="25"/>
      <c r="AF95" s="25"/>
      <c r="AG95" s="25"/>
      <c r="AH95" s="25"/>
      <c r="AI95" s="25"/>
      <c r="AJ95" s="25"/>
      <c r="AK95" s="25"/>
      <c r="AL95" s="25"/>
      <c r="AM95" s="25"/>
      <c r="AN95" s="25"/>
      <c r="AO95" s="35"/>
      <c r="AP95" s="36"/>
      <c r="AQ95" s="36"/>
      <c r="AR95" s="36"/>
      <c r="AS95" s="36"/>
      <c r="AT95" s="36"/>
      <c r="AU95" s="36"/>
      <c r="AV95" s="36"/>
      <c r="AW95" s="36"/>
      <c r="AX95" s="36"/>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5"/>
      <c r="BZ95" s="5"/>
      <c r="CA95" s="5"/>
      <c r="CB95" s="5"/>
    </row>
    <row r="96" spans="1:80" s="4" customFormat="1" x14ac:dyDescent="0.25">
      <c r="A96" s="12"/>
      <c r="B96" s="216">
        <v>66014096</v>
      </c>
      <c r="C96" s="48" t="str">
        <f>IF($I$3="Nederlands",'Tekst NL'!C96,'Tekst FR'!C96)</f>
        <v>Designdakdoorvoer zwart ø150/160</v>
      </c>
      <c r="D96" s="124">
        <f>IF(D59="",0,1)</f>
        <v>0</v>
      </c>
      <c r="E96" s="125">
        <v>107.27</v>
      </c>
      <c r="F96" s="126">
        <f>D96*E96</f>
        <v>0</v>
      </c>
      <c r="G96" s="12"/>
      <c r="H96" s="129" t="str">
        <f>IF($I$3="Nederlands",'Tekst NL'!H96,'Tekst FR'!H96)</f>
        <v>Zie ook variant in  terracota: 66014097</v>
      </c>
      <c r="I96" s="12"/>
      <c r="J96" s="12"/>
      <c r="K96" s="12"/>
      <c r="L96" s="12"/>
      <c r="M96" s="12"/>
      <c r="N96" s="54"/>
      <c r="O96" s="54"/>
      <c r="P96" s="54"/>
      <c r="Q96" s="54"/>
      <c r="R96" s="54"/>
      <c r="S96" s="54"/>
      <c r="T96" s="54"/>
      <c r="U96" s="54"/>
      <c r="V96" s="54"/>
      <c r="W96" s="54"/>
      <c r="X96" s="54"/>
      <c r="Y96" s="25"/>
      <c r="Z96" s="25"/>
      <c r="AA96" s="25"/>
      <c r="AB96" s="25"/>
      <c r="AC96" s="25"/>
      <c r="AD96" s="25"/>
      <c r="AE96" s="25"/>
      <c r="AF96" s="25"/>
      <c r="AG96" s="25"/>
      <c r="AH96" s="25"/>
      <c r="AI96" s="25"/>
      <c r="AJ96" s="25"/>
      <c r="AK96" s="25"/>
      <c r="AL96" s="25"/>
      <c r="AM96" s="25"/>
      <c r="AN96" s="25"/>
      <c r="AO96" s="35"/>
      <c r="AP96" s="36"/>
      <c r="AQ96" s="36"/>
      <c r="AR96" s="36"/>
      <c r="AS96" s="36"/>
      <c r="AT96" s="36"/>
      <c r="AU96" s="36"/>
      <c r="AV96" s="36"/>
      <c r="AW96" s="36"/>
      <c r="AX96" s="36"/>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5"/>
      <c r="BZ96" s="5"/>
      <c r="CA96" s="5"/>
      <c r="CB96" s="5"/>
    </row>
    <row r="97" spans="1:81" s="4" customFormat="1" x14ac:dyDescent="0.25">
      <c r="A97" s="12"/>
      <c r="B97" s="216">
        <v>66014263</v>
      </c>
      <c r="C97" s="48" t="str">
        <f>IF($I$3="Nederlands",'Tekst NL'!C97,'Tekst FR'!C97)</f>
        <v>Dakdoorvoer XL platte daken 160</v>
      </c>
      <c r="D97" s="124">
        <f>IF(D58="",0,1)</f>
        <v>0</v>
      </c>
      <c r="E97" s="125">
        <v>150.87</v>
      </c>
      <c r="F97" s="126">
        <f>D97*E97</f>
        <v>0</v>
      </c>
      <c r="G97" s="12"/>
      <c r="H97" s="12"/>
      <c r="I97" s="12"/>
      <c r="J97" s="12"/>
      <c r="K97" s="12"/>
      <c r="L97" s="12"/>
      <c r="M97" s="12"/>
      <c r="N97" s="54"/>
      <c r="O97" s="54"/>
      <c r="P97" s="54"/>
      <c r="Q97" s="54"/>
      <c r="R97" s="54"/>
      <c r="S97" s="54"/>
      <c r="T97" s="54"/>
      <c r="U97" s="54"/>
      <c r="V97" s="54"/>
      <c r="W97" s="54"/>
      <c r="X97" s="54"/>
      <c r="Y97" s="25"/>
      <c r="Z97" s="25"/>
      <c r="AA97" s="25"/>
      <c r="AB97" s="25"/>
      <c r="AC97" s="25"/>
      <c r="AD97" s="25"/>
      <c r="AE97" s="25"/>
      <c r="AF97" s="25"/>
      <c r="AG97" s="25"/>
      <c r="AH97" s="25"/>
      <c r="AI97" s="25"/>
      <c r="AJ97" s="25"/>
      <c r="AK97" s="25"/>
      <c r="AL97" s="25"/>
      <c r="AM97" s="25"/>
      <c r="AN97" s="25"/>
      <c r="AO97" s="35"/>
      <c r="AP97" s="36"/>
      <c r="AQ97" s="36"/>
      <c r="AR97" s="36"/>
      <c r="AS97" s="36"/>
      <c r="AT97" s="36"/>
      <c r="AU97" s="36"/>
      <c r="AV97" s="36"/>
      <c r="AW97" s="36"/>
      <c r="AX97" s="36"/>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5"/>
      <c r="BZ97" s="5"/>
      <c r="CA97" s="5"/>
      <c r="CB97" s="5"/>
    </row>
    <row r="98" spans="1:81" s="4" customFormat="1" x14ac:dyDescent="0.25">
      <c r="A98" s="12"/>
      <c r="B98" s="216"/>
      <c r="C98" s="48"/>
      <c r="D98" s="48"/>
      <c r="E98" s="125"/>
      <c r="F98" s="126"/>
      <c r="G98" s="12"/>
      <c r="H98" s="12"/>
      <c r="I98" s="12"/>
      <c r="J98" s="12"/>
      <c r="K98" s="12"/>
      <c r="L98" s="12"/>
      <c r="M98" s="12"/>
      <c r="N98" s="54"/>
      <c r="O98" s="54"/>
      <c r="P98" s="54"/>
      <c r="Q98" s="54"/>
      <c r="R98" s="54"/>
      <c r="S98" s="54"/>
      <c r="T98" s="54"/>
      <c r="U98" s="54"/>
      <c r="V98" s="54"/>
      <c r="W98" s="54"/>
      <c r="X98" s="54"/>
      <c r="Y98" s="25"/>
      <c r="Z98" s="25"/>
      <c r="AA98" s="25"/>
      <c r="AB98" s="25"/>
      <c r="AC98" s="25"/>
      <c r="AD98" s="25"/>
      <c r="AE98" s="25"/>
      <c r="AF98" s="25"/>
      <c r="AG98" s="25"/>
      <c r="AH98" s="25"/>
      <c r="AI98" s="25"/>
      <c r="AJ98" s="25"/>
      <c r="AK98" s="25"/>
      <c r="AL98" s="25"/>
      <c r="AM98" s="25"/>
      <c r="AN98" s="25"/>
      <c r="AO98" s="35"/>
      <c r="AP98" s="36"/>
      <c r="AQ98" s="36"/>
      <c r="AR98" s="36"/>
      <c r="AS98" s="36"/>
      <c r="AT98" s="36"/>
      <c r="AU98" s="36"/>
      <c r="AV98" s="36"/>
      <c r="AW98" s="36"/>
      <c r="AX98" s="36"/>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5"/>
      <c r="BZ98" s="5"/>
      <c r="CA98" s="5"/>
      <c r="CB98" s="5"/>
    </row>
    <row r="99" spans="1:81" s="4" customFormat="1" x14ac:dyDescent="0.25">
      <c r="A99" s="12"/>
      <c r="B99" s="121"/>
      <c r="C99" s="122" t="str">
        <f>IF($I$3="Nederlands",'Tekst NL'!C99,'Tekst FR'!C99)</f>
        <v>ROOSTERS</v>
      </c>
      <c r="D99" s="241"/>
      <c r="E99" s="241"/>
      <c r="F99" s="242"/>
      <c r="G99" s="12"/>
      <c r="H99" s="12"/>
      <c r="I99" s="12"/>
      <c r="J99" s="12"/>
      <c r="K99" s="12"/>
      <c r="L99" s="12"/>
      <c r="M99" s="12"/>
      <c r="N99" s="54"/>
      <c r="O99" s="54"/>
      <c r="P99" s="54"/>
      <c r="Q99" s="54"/>
      <c r="R99" s="54"/>
      <c r="S99" s="54"/>
      <c r="T99" s="54"/>
      <c r="U99" s="54"/>
      <c r="V99" s="54"/>
      <c r="W99" s="54"/>
      <c r="X99" s="54"/>
      <c r="Y99" s="25"/>
      <c r="Z99" s="25"/>
      <c r="AA99" s="25"/>
      <c r="AB99" s="25"/>
      <c r="AC99" s="25"/>
      <c r="AD99" s="25"/>
      <c r="AE99" s="25"/>
      <c r="AF99" s="25"/>
      <c r="AG99" s="25"/>
      <c r="AH99" s="25"/>
      <c r="AI99" s="25"/>
      <c r="AJ99" s="25"/>
      <c r="AK99" s="25"/>
      <c r="AL99" s="25"/>
      <c r="AM99" s="25"/>
      <c r="AN99" s="25"/>
      <c r="AO99" s="35"/>
      <c r="AP99" s="36"/>
      <c r="AQ99" s="36"/>
      <c r="AR99" s="36"/>
      <c r="AS99" s="36"/>
      <c r="AT99" s="36"/>
      <c r="AU99" s="36"/>
      <c r="AV99" s="36"/>
      <c r="AW99" s="36"/>
      <c r="AX99" s="36"/>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5"/>
      <c r="BZ99" s="5"/>
      <c r="CA99" s="5"/>
      <c r="CB99" s="5"/>
    </row>
    <row r="100" spans="1:81" s="4" customFormat="1" x14ac:dyDescent="0.25">
      <c r="A100" s="12"/>
      <c r="B100" s="216">
        <v>66031630</v>
      </c>
      <c r="C100" s="48" t="str">
        <f>IF($I$3="Nederlands",'Tekst NL'!C100,'Tekst FR'!C100)</f>
        <v>XD25-50 puro Ø80</v>
      </c>
      <c r="D100" s="54">
        <f>AJ21</f>
        <v>0</v>
      </c>
      <c r="E100" s="125">
        <v>11.02</v>
      </c>
      <c r="F100" s="126">
        <f t="shared" ref="F100:F101" si="14">D100*E100</f>
        <v>0</v>
      </c>
      <c r="G100" s="12"/>
      <c r="H100" s="129" t="str">
        <f>IF($I$3="Nederlands",'Tekst NL'!H100,'Tekst FR'!H100)</f>
        <v xml:space="preserve">Zie ook varianten: </v>
      </c>
      <c r="I100" s="12"/>
      <c r="J100" s="12"/>
      <c r="K100" s="12"/>
      <c r="L100" s="12"/>
      <c r="M100" s="12"/>
      <c r="N100" s="54"/>
      <c r="O100" s="54"/>
      <c r="P100" s="54"/>
      <c r="Q100" s="54"/>
      <c r="R100" s="54"/>
      <c r="S100" s="54"/>
      <c r="T100" s="54"/>
      <c r="U100" s="54"/>
      <c r="V100" s="54"/>
      <c r="W100" s="54"/>
      <c r="X100" s="54"/>
      <c r="Y100" s="25"/>
      <c r="Z100" s="25"/>
      <c r="AA100" s="25"/>
      <c r="AB100" s="25"/>
      <c r="AC100" s="25"/>
      <c r="AD100" s="25"/>
      <c r="AE100" s="25"/>
      <c r="AF100" s="25"/>
      <c r="AG100" s="25"/>
      <c r="AH100" s="25"/>
      <c r="AI100" s="25"/>
      <c r="AJ100" s="25"/>
      <c r="AK100" s="25"/>
      <c r="AL100" s="25"/>
      <c r="AM100" s="25"/>
      <c r="AN100" s="25"/>
      <c r="AO100" s="35"/>
      <c r="AP100" s="36"/>
      <c r="AQ100" s="36"/>
      <c r="AR100" s="36"/>
      <c r="AS100" s="36"/>
      <c r="AT100" s="36"/>
      <c r="AU100" s="36"/>
      <c r="AV100" s="36"/>
      <c r="AW100" s="36"/>
      <c r="AX100" s="36"/>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5"/>
      <c r="BZ100" s="5"/>
      <c r="CA100" s="5"/>
      <c r="CB100" s="5"/>
    </row>
    <row r="101" spans="1:81" s="4" customFormat="1" x14ac:dyDescent="0.25">
      <c r="A101" s="12"/>
      <c r="B101" s="216">
        <v>66031631</v>
      </c>
      <c r="C101" s="48" t="str">
        <f>IF($I$3="Nederlands",'Tekst NL'!C101,'Tekst FR'!C101)</f>
        <v>XD75 puro  Ø125</v>
      </c>
      <c r="D101" s="54">
        <f>SUM(AJ22:AJ26)</f>
        <v>0</v>
      </c>
      <c r="E101" s="125">
        <v>15.76</v>
      </c>
      <c r="F101" s="126">
        <f t="shared" si="14"/>
        <v>0</v>
      </c>
      <c r="G101" s="12"/>
      <c r="H101" s="129" t="str">
        <f>IF($I$3="Nederlands",'Tekst NL'!H101,'Tekst FR'!H101)</f>
        <v xml:space="preserve">Zie ook varianten: </v>
      </c>
      <c r="I101" s="12"/>
      <c r="J101" s="12"/>
      <c r="K101" s="12"/>
      <c r="L101" s="12"/>
      <c r="M101" s="12"/>
      <c r="N101" s="54"/>
      <c r="O101" s="54"/>
      <c r="P101" s="54"/>
      <c r="Q101" s="54"/>
      <c r="R101" s="54"/>
      <c r="S101" s="54"/>
      <c r="T101" s="54"/>
      <c r="U101" s="54"/>
      <c r="V101" s="54"/>
      <c r="W101" s="54"/>
      <c r="X101" s="54"/>
      <c r="Y101" s="25"/>
      <c r="Z101" s="25"/>
      <c r="AA101" s="25"/>
      <c r="AB101" s="25"/>
      <c r="AC101" s="25"/>
      <c r="AD101" s="25"/>
      <c r="AE101" s="25"/>
      <c r="AF101" s="25"/>
      <c r="AG101" s="25"/>
      <c r="AH101" s="25"/>
      <c r="AI101" s="25"/>
      <c r="AJ101" s="25"/>
      <c r="AK101" s="25"/>
      <c r="AL101" s="25"/>
      <c r="AM101" s="25"/>
      <c r="AN101" s="25"/>
      <c r="AO101" s="35"/>
      <c r="AP101" s="36"/>
      <c r="AQ101" s="36"/>
      <c r="AR101" s="36"/>
      <c r="AS101" s="36"/>
      <c r="AT101" s="36"/>
      <c r="AU101" s="36"/>
      <c r="AV101" s="36"/>
      <c r="AW101" s="36"/>
      <c r="AX101" s="36"/>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5"/>
      <c r="BZ101" s="5"/>
      <c r="CA101" s="5"/>
      <c r="CB101" s="5"/>
    </row>
    <row r="102" spans="1:81" s="4" customFormat="1" ht="15.75" thickBot="1" x14ac:dyDescent="0.3">
      <c r="A102" s="12"/>
      <c r="B102" s="218"/>
      <c r="C102" s="131"/>
      <c r="D102" s="131"/>
      <c r="E102" s="132"/>
      <c r="F102" s="133"/>
      <c r="G102" s="12"/>
      <c r="H102" s="12"/>
      <c r="I102" s="12"/>
      <c r="J102" s="12"/>
      <c r="K102" s="12"/>
      <c r="L102" s="12"/>
      <c r="M102" s="12"/>
      <c r="N102" s="54"/>
      <c r="O102" s="54"/>
      <c r="P102" s="54"/>
      <c r="Q102" s="54"/>
      <c r="R102" s="54"/>
      <c r="S102" s="54"/>
      <c r="T102" s="54"/>
      <c r="U102" s="54"/>
      <c r="V102" s="54"/>
      <c r="W102" s="54"/>
      <c r="X102" s="54"/>
      <c r="Y102" s="25"/>
      <c r="Z102" s="25"/>
      <c r="AA102" s="25"/>
      <c r="AB102" s="25"/>
      <c r="AC102" s="25"/>
      <c r="AD102" s="25"/>
      <c r="AE102" s="25"/>
      <c r="AF102" s="25"/>
      <c r="AG102" s="25"/>
      <c r="AH102" s="25"/>
      <c r="AI102" s="25"/>
      <c r="AJ102" s="25"/>
      <c r="AK102" s="25"/>
      <c r="AL102" s="25"/>
      <c r="AM102" s="25"/>
      <c r="AN102" s="25"/>
      <c r="AO102" s="35"/>
      <c r="AP102" s="36"/>
      <c r="AQ102" s="36"/>
      <c r="AR102" s="36"/>
      <c r="AS102" s="36"/>
      <c r="AT102" s="36"/>
      <c r="AU102" s="36"/>
      <c r="AV102" s="36"/>
      <c r="AW102" s="36"/>
      <c r="AX102" s="36"/>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5"/>
      <c r="BZ102" s="5"/>
      <c r="CA102" s="5"/>
      <c r="CB102" s="5"/>
    </row>
    <row r="103" spans="1:81" s="4" customFormat="1" ht="14.45" customHeight="1" x14ac:dyDescent="0.25">
      <c r="A103" s="12"/>
      <c r="B103" s="227" t="str">
        <f>IF($I$3="Nederlands",'Tekst NL'!B103,'Tekst FR'!B103)</f>
        <v>Deze lijst is indicatief en geeft enkel een goede raming voor de benodigde hoeveelheid kanalen. 
Er kunnen stukken ontbreken of stukken te veel zijn. Stijgleidingen moeten nog voorzien worden, net als eventuele andere toebehoren.</v>
      </c>
      <c r="C103" s="228">
        <f>IF($I$3="Nederlands",'Tekst NL'!C103,'Tekst FR'!C103)</f>
        <v>0</v>
      </c>
      <c r="D103" s="228">
        <f>IF($I$3="Nederlands",'Tekst NL'!D103,'Tekst FR'!D103)</f>
        <v>0</v>
      </c>
      <c r="E103" s="228">
        <f>IF($I$3="Nederlands",'Tekst NL'!E103,'Tekst FR'!E103)</f>
        <v>0</v>
      </c>
      <c r="F103" s="229">
        <f>IF($I$3="Nederlands",'Tekst NL'!F103,'Tekst FR'!F103)</f>
        <v>0</v>
      </c>
      <c r="G103" s="12"/>
      <c r="H103" s="12"/>
      <c r="I103" s="12"/>
      <c r="J103" s="12"/>
      <c r="K103" s="12"/>
      <c r="L103" s="12"/>
      <c r="M103" s="12"/>
      <c r="N103" s="54"/>
      <c r="O103" s="54"/>
      <c r="P103" s="54"/>
      <c r="Q103" s="54"/>
      <c r="R103" s="54"/>
      <c r="S103" s="54"/>
      <c r="T103" s="54"/>
      <c r="U103" s="54"/>
      <c r="V103" s="54"/>
      <c r="W103" s="54"/>
      <c r="X103" s="54"/>
      <c r="Y103" s="54"/>
      <c r="Z103" s="25"/>
      <c r="AA103" s="25"/>
      <c r="AB103" s="25"/>
      <c r="AC103" s="25"/>
      <c r="AD103" s="25"/>
      <c r="AE103" s="25"/>
      <c r="AF103" s="25"/>
      <c r="AG103" s="25"/>
      <c r="AH103" s="25"/>
      <c r="AI103" s="25"/>
      <c r="AJ103" s="25"/>
      <c r="AK103" s="25"/>
      <c r="AL103" s="25"/>
      <c r="AM103" s="25"/>
      <c r="AN103" s="25"/>
      <c r="AO103" s="25"/>
      <c r="AP103" s="35"/>
      <c r="AQ103" s="36"/>
      <c r="AR103" s="36"/>
      <c r="AS103" s="36"/>
      <c r="AT103" s="36"/>
      <c r="AU103" s="36"/>
      <c r="AV103" s="36"/>
      <c r="AW103" s="36"/>
      <c r="AX103" s="36"/>
      <c r="AY103" s="36"/>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5"/>
      <c r="CA103" s="5"/>
      <c r="CB103" s="5"/>
      <c r="CC103" s="5"/>
    </row>
    <row r="104" spans="1:81" s="4" customFormat="1" x14ac:dyDescent="0.25">
      <c r="A104" s="12"/>
      <c r="B104" s="230">
        <f>IF($I$3="Nederlands",'Tekst NL'!B104,'Tekst FR'!B104)</f>
        <v>0</v>
      </c>
      <c r="C104" s="231">
        <f>IF($I$3="Nederlands",'Tekst NL'!C104,'Tekst FR'!C104)</f>
        <v>0</v>
      </c>
      <c r="D104" s="231">
        <f>IF($I$3="Nederlands",'Tekst NL'!D104,'Tekst FR'!D104)</f>
        <v>0</v>
      </c>
      <c r="E104" s="231">
        <f>IF($I$3="Nederlands",'Tekst NL'!E104,'Tekst FR'!E104)</f>
        <v>0</v>
      </c>
      <c r="F104" s="232">
        <f>IF($I$3="Nederlands",'Tekst NL'!F104,'Tekst FR'!F104)</f>
        <v>0</v>
      </c>
      <c r="G104" s="12"/>
      <c r="H104" s="12"/>
      <c r="I104" s="12"/>
      <c r="J104" s="12"/>
      <c r="K104" s="12"/>
      <c r="L104" s="12"/>
      <c r="M104" s="12"/>
      <c r="N104" s="54"/>
      <c r="O104" s="54"/>
      <c r="P104" s="54"/>
      <c r="Q104" s="54"/>
      <c r="R104" s="54"/>
      <c r="S104" s="54"/>
      <c r="T104" s="54"/>
      <c r="U104" s="54"/>
      <c r="V104" s="54"/>
      <c r="W104" s="54"/>
      <c r="X104" s="54"/>
      <c r="Y104" s="54"/>
      <c r="Z104" s="25"/>
      <c r="AA104" s="25"/>
      <c r="AB104" s="25"/>
      <c r="AC104" s="25"/>
      <c r="AD104" s="25"/>
      <c r="AE104" s="25"/>
      <c r="AF104" s="25"/>
      <c r="AG104" s="25"/>
      <c r="AH104" s="25"/>
      <c r="AI104" s="25"/>
      <c r="AJ104" s="25"/>
      <c r="AK104" s="25"/>
      <c r="AL104" s="25"/>
      <c r="AM104" s="25"/>
      <c r="AN104" s="25"/>
      <c r="AO104" s="25"/>
      <c r="AP104" s="35"/>
      <c r="AQ104" s="36"/>
      <c r="AR104" s="36"/>
      <c r="AS104" s="36"/>
      <c r="AT104" s="36"/>
      <c r="AU104" s="36"/>
      <c r="AV104" s="36"/>
      <c r="AW104" s="36"/>
      <c r="AX104" s="36"/>
      <c r="AY104" s="36"/>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5"/>
      <c r="CA104" s="5"/>
      <c r="CB104" s="5"/>
      <c r="CC104" s="5"/>
    </row>
    <row r="105" spans="1:81" s="4" customFormat="1" ht="15.75" thickBot="1" x14ac:dyDescent="0.3">
      <c r="A105" s="12"/>
      <c r="B105" s="233">
        <f>IF($I$3="Nederlands",'Tekst NL'!B105,'Tekst FR'!B105)</f>
        <v>0</v>
      </c>
      <c r="C105" s="234">
        <f>IF($I$3="Nederlands",'Tekst NL'!C105,'Tekst FR'!C105)</f>
        <v>0</v>
      </c>
      <c r="D105" s="234">
        <f>IF($I$3="Nederlands",'Tekst NL'!D105,'Tekst FR'!D105)</f>
        <v>0</v>
      </c>
      <c r="E105" s="234">
        <f>IF($I$3="Nederlands",'Tekst NL'!E105,'Tekst FR'!E105)</f>
        <v>0</v>
      </c>
      <c r="F105" s="235">
        <f>IF($I$3="Nederlands",'Tekst NL'!F105,'Tekst FR'!F105)</f>
        <v>0</v>
      </c>
      <c r="G105" s="12"/>
      <c r="H105" s="12"/>
      <c r="I105" s="12"/>
      <c r="J105" s="12"/>
      <c r="K105" s="12"/>
      <c r="L105" s="12"/>
      <c r="M105" s="12"/>
      <c r="N105" s="54"/>
      <c r="O105" s="54"/>
      <c r="P105" s="54"/>
      <c r="Q105" s="54"/>
      <c r="R105" s="54"/>
      <c r="S105" s="54"/>
      <c r="T105" s="54"/>
      <c r="U105" s="54"/>
      <c r="V105" s="54"/>
      <c r="W105" s="54"/>
      <c r="X105" s="54"/>
      <c r="Y105" s="25"/>
      <c r="Z105" s="25"/>
      <c r="AA105" s="25"/>
      <c r="AB105" s="25"/>
      <c r="AC105" s="25"/>
      <c r="AD105" s="25"/>
      <c r="AE105" s="25"/>
      <c r="AF105" s="25"/>
      <c r="AG105" s="25"/>
      <c r="AH105" s="25"/>
      <c r="AI105" s="25"/>
      <c r="AJ105" s="25"/>
      <c r="AK105" s="25"/>
      <c r="AL105" s="25"/>
      <c r="AM105" s="25"/>
      <c r="AN105" s="25"/>
      <c r="AO105" s="35"/>
      <c r="AP105" s="36"/>
      <c r="AQ105" s="36"/>
      <c r="AR105" s="36"/>
      <c r="AS105" s="36"/>
      <c r="AT105" s="36"/>
      <c r="AU105" s="36"/>
      <c r="AV105" s="36"/>
      <c r="AW105" s="36"/>
      <c r="AX105" s="36"/>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5"/>
      <c r="BZ105" s="5"/>
      <c r="CA105" s="5"/>
      <c r="CB105" s="5"/>
    </row>
    <row r="106" spans="1:81" s="4" customFormat="1" ht="18.75" x14ac:dyDescent="0.3">
      <c r="A106" s="12"/>
      <c r="B106" s="134"/>
      <c r="C106" s="197" t="str">
        <f>IF($I$3="Nederlands",'Tekst NL'!C106,'Tekst FR'!C106)</f>
        <v>Opties (zelf in te vullen)</v>
      </c>
      <c r="D106" s="136"/>
      <c r="E106" s="137"/>
      <c r="F106" s="138"/>
      <c r="G106" s="12"/>
      <c r="H106" s="12"/>
      <c r="I106" s="12"/>
      <c r="J106" s="12"/>
      <c r="K106" s="12"/>
      <c r="L106" s="12"/>
      <c r="M106" s="12"/>
      <c r="N106" s="54"/>
      <c r="O106" s="54"/>
      <c r="P106" s="54"/>
      <c r="Q106" s="54"/>
      <c r="R106" s="54"/>
      <c r="S106" s="54"/>
      <c r="T106" s="54"/>
      <c r="U106" s="54"/>
      <c r="V106" s="54"/>
      <c r="W106" s="54"/>
      <c r="X106" s="54"/>
      <c r="Y106" s="25"/>
      <c r="Z106" s="25"/>
      <c r="AA106" s="25"/>
      <c r="AB106" s="25"/>
      <c r="AC106" s="25"/>
      <c r="AD106" s="25"/>
      <c r="AE106" s="25"/>
      <c r="AF106" s="25"/>
      <c r="AG106" s="25"/>
      <c r="AH106" s="25"/>
      <c r="AI106" s="25"/>
      <c r="AJ106" s="25"/>
      <c r="AK106" s="25"/>
      <c r="AL106" s="25"/>
      <c r="AM106" s="25"/>
      <c r="AN106" s="25"/>
      <c r="AO106" s="35"/>
      <c r="AP106" s="36"/>
      <c r="AQ106" s="36"/>
      <c r="AR106" s="36"/>
      <c r="AS106" s="36"/>
      <c r="AT106" s="36"/>
      <c r="AU106" s="36"/>
      <c r="AV106" s="36"/>
      <c r="AW106" s="36"/>
      <c r="AX106" s="36"/>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5"/>
      <c r="BZ106" s="5"/>
      <c r="CA106" s="5"/>
      <c r="CB106" s="5"/>
    </row>
    <row r="107" spans="1:81" s="4" customFormat="1" x14ac:dyDescent="0.25">
      <c r="A107" s="12"/>
      <c r="B107" s="159" t="s">
        <v>81</v>
      </c>
      <c r="C107" s="140" t="str">
        <f>IF($I$3="Nederlands",'Tekst NL'!C107,'Tekst FR'!C107)</f>
        <v>Y-stuk plat ovaal (RF 0,61)</v>
      </c>
      <c r="D107" s="157"/>
      <c r="E107" s="125">
        <v>35.049999999999997</v>
      </c>
      <c r="F107" s="126">
        <f>D107*E107</f>
        <v>0</v>
      </c>
      <c r="G107" s="78"/>
      <c r="H107" s="141" t="str">
        <f>IF(D107&gt;0,IF($I$3="Nederlands",'Tekst NL'!H107,'Tekst FR'!H107),"")</f>
        <v/>
      </c>
      <c r="I107" s="12"/>
      <c r="J107" s="12"/>
      <c r="K107" s="12"/>
      <c r="L107" s="12"/>
      <c r="M107" s="12"/>
      <c r="N107" s="54"/>
      <c r="O107" s="54"/>
      <c r="P107" s="54"/>
      <c r="Q107" s="54"/>
      <c r="R107" s="54"/>
      <c r="S107" s="54"/>
      <c r="T107" s="54"/>
      <c r="U107" s="54"/>
      <c r="V107" s="54"/>
      <c r="W107" s="54"/>
      <c r="X107" s="54"/>
      <c r="Y107" s="54"/>
      <c r="Z107" s="25"/>
      <c r="AA107" s="25"/>
      <c r="AB107" s="25"/>
      <c r="AC107" s="25"/>
      <c r="AD107" s="25"/>
      <c r="AE107" s="25"/>
      <c r="AF107" s="25"/>
      <c r="AG107" s="25"/>
      <c r="AH107" s="25"/>
      <c r="AI107" s="25"/>
      <c r="AJ107" s="25"/>
      <c r="AK107" s="25"/>
      <c r="AL107" s="25"/>
      <c r="AM107" s="25"/>
      <c r="AN107" s="25"/>
      <c r="AO107" s="25"/>
      <c r="AP107" s="35"/>
      <c r="AQ107" s="36"/>
      <c r="AR107" s="36"/>
      <c r="AS107" s="36"/>
      <c r="AT107" s="36"/>
      <c r="AU107" s="36"/>
      <c r="AV107" s="36"/>
      <c r="AW107" s="36"/>
      <c r="AX107" s="36"/>
      <c r="AY107" s="36"/>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5"/>
      <c r="CA107" s="5"/>
      <c r="CB107" s="5"/>
      <c r="CC107" s="5"/>
    </row>
    <row r="108" spans="1:81" s="4" customFormat="1" x14ac:dyDescent="0.25">
      <c r="A108" s="12"/>
      <c r="B108" s="159"/>
      <c r="C108" s="160"/>
      <c r="D108" s="157"/>
      <c r="E108" s="161"/>
      <c r="F108" s="162"/>
      <c r="G108" s="12"/>
      <c r="H108" s="12"/>
      <c r="I108" s="12"/>
      <c r="J108" s="12"/>
      <c r="K108" s="12"/>
      <c r="L108" s="12"/>
      <c r="M108" s="12"/>
      <c r="N108" s="54"/>
      <c r="O108" s="54"/>
      <c r="P108" s="54"/>
      <c r="Q108" s="54"/>
      <c r="R108" s="54"/>
      <c r="S108" s="54"/>
      <c r="T108" s="54"/>
      <c r="U108" s="54"/>
      <c r="V108" s="54"/>
      <c r="W108" s="54"/>
      <c r="X108" s="54"/>
      <c r="Y108" s="54"/>
      <c r="Z108" s="25"/>
      <c r="AA108" s="25"/>
      <c r="AB108" s="25"/>
      <c r="AC108" s="25"/>
      <c r="AD108" s="25"/>
      <c r="AE108" s="25"/>
      <c r="AF108" s="25"/>
      <c r="AG108" s="25"/>
      <c r="AH108" s="25"/>
      <c r="AI108" s="25"/>
      <c r="AJ108" s="25"/>
      <c r="AK108" s="25"/>
      <c r="AL108" s="25"/>
      <c r="AM108" s="25"/>
      <c r="AN108" s="25"/>
      <c r="AO108" s="25"/>
      <c r="AP108" s="35"/>
      <c r="AQ108" s="36"/>
      <c r="AR108" s="36"/>
      <c r="AS108" s="36"/>
      <c r="AT108" s="36"/>
      <c r="AU108" s="36"/>
      <c r="AV108" s="36"/>
      <c r="AW108" s="36"/>
      <c r="AX108" s="36"/>
      <c r="AY108" s="36"/>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5"/>
      <c r="CA108" s="5"/>
      <c r="CB108" s="5"/>
      <c r="CC108" s="5"/>
    </row>
    <row r="109" spans="1:81" s="4" customFormat="1" x14ac:dyDescent="0.25">
      <c r="A109" s="12"/>
      <c r="B109" s="159">
        <v>66031686</v>
      </c>
      <c r="C109" s="140" t="str">
        <f>IF($I$3="Nederlands",'Tekst NL'!C109,'Tekst FR'!C109)</f>
        <v>Regelbare roosterbasis 174 x 174 mm ø125 (RF 0,61)</v>
      </c>
      <c r="D109" s="157"/>
      <c r="E109" s="125">
        <v>19.93</v>
      </c>
      <c r="F109" s="126">
        <f>D109*E109</f>
        <v>0</v>
      </c>
      <c r="G109" s="12"/>
      <c r="H109" s="141" t="str">
        <f>IF(D109&gt;0,IF($I$3="Nederlands",'Tekst NL'!H109,'Tekst FR'!H109),"")</f>
        <v/>
      </c>
      <c r="I109" s="12"/>
      <c r="J109" s="12"/>
      <c r="K109" s="12"/>
      <c r="L109" s="12"/>
      <c r="M109" s="12"/>
      <c r="N109" s="54"/>
      <c r="O109" s="54"/>
      <c r="P109" s="54"/>
      <c r="Q109" s="54"/>
      <c r="R109" s="54"/>
      <c r="S109" s="54"/>
      <c r="T109" s="54"/>
      <c r="U109" s="54"/>
      <c r="V109" s="54"/>
      <c r="W109" s="54"/>
      <c r="X109" s="54"/>
      <c r="Y109" s="54"/>
      <c r="Z109" s="25"/>
      <c r="AA109" s="25"/>
      <c r="AB109" s="25"/>
      <c r="AC109" s="25"/>
      <c r="AD109" s="25"/>
      <c r="AE109" s="25"/>
      <c r="AF109" s="25"/>
      <c r="AG109" s="25"/>
      <c r="AH109" s="25"/>
      <c r="AI109" s="25"/>
      <c r="AJ109" s="25"/>
      <c r="AK109" s="25"/>
      <c r="AL109" s="25"/>
      <c r="AM109" s="25"/>
      <c r="AN109" s="25"/>
      <c r="AO109" s="25"/>
      <c r="AP109" s="35"/>
      <c r="AQ109" s="36"/>
      <c r="AR109" s="36"/>
      <c r="AS109" s="36"/>
      <c r="AT109" s="36"/>
      <c r="AU109" s="36"/>
      <c r="AV109" s="36"/>
      <c r="AW109" s="36"/>
      <c r="AX109" s="36"/>
      <c r="AY109" s="36"/>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5"/>
      <c r="CA109" s="5"/>
      <c r="CB109" s="5"/>
      <c r="CC109" s="5"/>
    </row>
    <row r="110" spans="1:81" s="4" customFormat="1" x14ac:dyDescent="0.25">
      <c r="A110" s="12"/>
      <c r="B110" s="159">
        <v>66031687</v>
      </c>
      <c r="C110" s="140" t="str">
        <f>IF($I$3="Nederlands",'Tekst NL'!C110,'Tekst FR'!C110)</f>
        <v>Regelbare roosterbasis 134 x 14 mm ø80 (RF 0,61)</v>
      </c>
      <c r="D110" s="157"/>
      <c r="E110" s="125">
        <v>16.190000000000001</v>
      </c>
      <c r="F110" s="126">
        <f>D110*E110</f>
        <v>0</v>
      </c>
      <c r="G110" s="12"/>
      <c r="H110" s="141" t="str">
        <f>IF(D110&gt;0,IF($I$3="Nederlands",'Tekst NL'!H110,'Tekst FR'!H110),"")</f>
        <v/>
      </c>
      <c r="I110" s="12"/>
      <c r="J110" s="12"/>
      <c r="K110" s="12"/>
      <c r="L110" s="12"/>
      <c r="M110" s="12"/>
      <c r="N110" s="54"/>
      <c r="O110" s="54"/>
      <c r="P110" s="54"/>
      <c r="Q110" s="54"/>
      <c r="R110" s="54"/>
      <c r="S110" s="54"/>
      <c r="T110" s="54"/>
      <c r="U110" s="54"/>
      <c r="V110" s="54"/>
      <c r="W110" s="54"/>
      <c r="X110" s="54"/>
      <c r="Y110" s="54"/>
      <c r="Z110" s="25"/>
      <c r="AA110" s="25"/>
      <c r="AB110" s="25"/>
      <c r="AC110" s="25"/>
      <c r="AD110" s="25"/>
      <c r="AE110" s="25"/>
      <c r="AF110" s="25"/>
      <c r="AG110" s="25"/>
      <c r="AH110" s="25"/>
      <c r="AI110" s="25"/>
      <c r="AJ110" s="25"/>
      <c r="AK110" s="25"/>
      <c r="AL110" s="25"/>
      <c r="AM110" s="25"/>
      <c r="AN110" s="25"/>
      <c r="AO110" s="25"/>
      <c r="AP110" s="35"/>
      <c r="AQ110" s="36"/>
      <c r="AR110" s="36"/>
      <c r="AS110" s="36"/>
      <c r="AT110" s="36"/>
      <c r="AU110" s="36"/>
      <c r="AV110" s="36"/>
      <c r="AW110" s="36"/>
      <c r="AX110" s="36"/>
      <c r="AY110" s="36"/>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5"/>
      <c r="CA110" s="5"/>
      <c r="CB110" s="5"/>
      <c r="CC110" s="5"/>
    </row>
    <row r="111" spans="1:81" s="4" customFormat="1" x14ac:dyDescent="0.25">
      <c r="A111" s="12"/>
      <c r="B111" s="159"/>
      <c r="C111" s="160"/>
      <c r="D111" s="157"/>
      <c r="E111" s="161"/>
      <c r="F111" s="162"/>
      <c r="G111" s="12"/>
      <c r="H111" s="12"/>
      <c r="I111" s="12"/>
      <c r="J111" s="12"/>
      <c r="K111" s="12"/>
      <c r="L111" s="12"/>
      <c r="M111" s="12"/>
      <c r="N111" s="54"/>
      <c r="O111" s="54"/>
      <c r="P111" s="54"/>
      <c r="Q111" s="54"/>
      <c r="R111" s="54"/>
      <c r="S111" s="54"/>
      <c r="T111" s="54"/>
      <c r="U111" s="54"/>
      <c r="V111" s="54"/>
      <c r="W111" s="54"/>
      <c r="X111" s="54"/>
      <c r="Y111" s="25"/>
      <c r="Z111" s="25"/>
      <c r="AA111" s="25"/>
      <c r="AB111" s="25"/>
      <c r="AC111" s="25"/>
      <c r="AD111" s="25"/>
      <c r="AE111" s="25"/>
      <c r="AF111" s="25"/>
      <c r="AG111" s="25"/>
      <c r="AH111" s="25"/>
      <c r="AI111" s="25"/>
      <c r="AJ111" s="25"/>
      <c r="AK111" s="25"/>
      <c r="AL111" s="25"/>
      <c r="AM111" s="25"/>
      <c r="AN111" s="25"/>
      <c r="AO111" s="35"/>
      <c r="AP111" s="36"/>
      <c r="AQ111" s="36"/>
      <c r="AR111" s="36"/>
      <c r="AS111" s="36"/>
      <c r="AT111" s="36"/>
      <c r="AU111" s="36"/>
      <c r="AV111" s="36"/>
      <c r="AW111" s="36"/>
      <c r="AX111" s="36"/>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5"/>
      <c r="BZ111" s="5"/>
      <c r="CA111" s="5"/>
      <c r="CB111" s="5"/>
    </row>
    <row r="112" spans="1:81" s="4" customFormat="1" x14ac:dyDescent="0.25">
      <c r="A112" s="12"/>
      <c r="B112" s="159" t="s">
        <v>36</v>
      </c>
      <c r="C112" s="140" t="str">
        <f>IF($I$3="Nederlands",'Tekst NL'!C112,'Tekst FR'!C112)</f>
        <v>Stijgleiding 3 m ø80</v>
      </c>
      <c r="D112" s="158"/>
      <c r="E112" s="125">
        <v>17.91</v>
      </c>
      <c r="F112" s="126">
        <f>D112*E112</f>
        <v>0</v>
      </c>
      <c r="G112" s="12"/>
      <c r="H112" s="141" t="str">
        <f>IF(D112&gt;0,IF($I$3="Nederlands",'Tekst NL'!H112,'Tekst FR'!H112),"")</f>
        <v/>
      </c>
      <c r="I112" s="12"/>
      <c r="J112" s="12"/>
      <c r="K112" s="12"/>
      <c r="L112" s="12"/>
      <c r="M112" s="12"/>
      <c r="N112" s="54"/>
      <c r="O112" s="54"/>
      <c r="P112" s="54"/>
      <c r="Q112" s="54"/>
      <c r="R112" s="54"/>
      <c r="S112" s="54"/>
      <c r="T112" s="54"/>
      <c r="U112" s="54"/>
      <c r="V112" s="54"/>
      <c r="W112" s="54"/>
      <c r="X112" s="54"/>
      <c r="Y112" s="54"/>
      <c r="Z112" s="25"/>
      <c r="AA112" s="25"/>
      <c r="AB112" s="25"/>
      <c r="AC112" s="25"/>
      <c r="AD112" s="25"/>
      <c r="AE112" s="25"/>
      <c r="AF112" s="25"/>
      <c r="AG112" s="25"/>
      <c r="AH112" s="25"/>
      <c r="AI112" s="25"/>
      <c r="AJ112" s="25"/>
      <c r="AK112" s="25"/>
      <c r="AL112" s="25"/>
      <c r="AM112" s="25"/>
      <c r="AN112" s="25"/>
      <c r="AO112" s="25"/>
      <c r="AP112" s="35"/>
      <c r="AQ112" s="36"/>
      <c r="AR112" s="36"/>
      <c r="AS112" s="36"/>
      <c r="AT112" s="36"/>
      <c r="AU112" s="36"/>
      <c r="AV112" s="36"/>
      <c r="AW112" s="36"/>
      <c r="AX112" s="36"/>
      <c r="AY112" s="36"/>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5"/>
      <c r="CA112" s="5"/>
      <c r="CB112" s="5"/>
      <c r="CC112" s="5"/>
    </row>
    <row r="113" spans="1:83" s="4" customFormat="1" x14ac:dyDescent="0.25">
      <c r="A113" s="12"/>
      <c r="B113" s="159" t="s">
        <v>37</v>
      </c>
      <c r="C113" s="140" t="str">
        <f>IF($I$3="Nederlands",'Tekst NL'!C113,'Tekst FR'!C113)</f>
        <v>Stijgleiding 3 m ø125</v>
      </c>
      <c r="D113" s="158"/>
      <c r="E113" s="125">
        <v>24.97</v>
      </c>
      <c r="F113" s="126">
        <f>D113*E113</f>
        <v>0</v>
      </c>
      <c r="G113" s="12"/>
      <c r="H113" s="141" t="str">
        <f>IF(D113&gt;0,IF($I$3="Nederlands",'Tekst NL'!H113,'Tekst FR'!H113),"")</f>
        <v/>
      </c>
      <c r="I113" s="12"/>
      <c r="J113" s="12"/>
      <c r="K113" s="12"/>
      <c r="L113" s="12"/>
      <c r="M113" s="12"/>
      <c r="N113" s="54"/>
      <c r="O113" s="54"/>
      <c r="P113" s="54"/>
      <c r="Q113" s="54"/>
      <c r="R113" s="54"/>
      <c r="S113" s="54"/>
      <c r="T113" s="54"/>
      <c r="U113" s="54"/>
      <c r="V113" s="54"/>
      <c r="W113" s="54"/>
      <c r="X113" s="54"/>
      <c r="Y113" s="54"/>
      <c r="Z113" s="25"/>
      <c r="AA113" s="25"/>
      <c r="AB113" s="25"/>
      <c r="AC113" s="25"/>
      <c r="AD113" s="25"/>
      <c r="AE113" s="25"/>
      <c r="AF113" s="25"/>
      <c r="AG113" s="25"/>
      <c r="AH113" s="25"/>
      <c r="AI113" s="25"/>
      <c r="AJ113" s="25"/>
      <c r="AK113" s="25"/>
      <c r="AL113" s="25"/>
      <c r="AM113" s="25"/>
      <c r="AN113" s="25"/>
      <c r="AO113" s="25"/>
      <c r="AP113" s="35"/>
      <c r="AQ113" s="36"/>
      <c r="AR113" s="36"/>
      <c r="AS113" s="36"/>
      <c r="AT113" s="36"/>
      <c r="AU113" s="36"/>
      <c r="AV113" s="36"/>
      <c r="AW113" s="36"/>
      <c r="AX113" s="36"/>
      <c r="AY113" s="36"/>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5"/>
      <c r="CA113" s="5"/>
      <c r="CB113" s="5"/>
      <c r="CC113" s="5"/>
    </row>
    <row r="114" spans="1:83" s="4" customFormat="1" x14ac:dyDescent="0.25">
      <c r="A114" s="12"/>
      <c r="B114" s="159"/>
      <c r="C114" s="160"/>
      <c r="D114" s="158"/>
      <c r="E114" s="161"/>
      <c r="F114" s="162"/>
      <c r="G114" s="12"/>
      <c r="H114" s="12"/>
      <c r="I114" s="12"/>
      <c r="J114" s="12"/>
      <c r="K114" s="12"/>
      <c r="L114" s="12"/>
      <c r="M114" s="12"/>
      <c r="N114" s="54"/>
      <c r="O114" s="54"/>
      <c r="P114" s="54"/>
      <c r="Q114" s="54"/>
      <c r="R114" s="54"/>
      <c r="S114" s="54"/>
      <c r="T114" s="54"/>
      <c r="U114" s="54"/>
      <c r="V114" s="54"/>
      <c r="W114" s="54"/>
      <c r="X114" s="54"/>
      <c r="Y114" s="54"/>
      <c r="Z114" s="25"/>
      <c r="AA114" s="25"/>
      <c r="AB114" s="25"/>
      <c r="AC114" s="25"/>
      <c r="AD114" s="25"/>
      <c r="AE114" s="25"/>
      <c r="AF114" s="25"/>
      <c r="AG114" s="25"/>
      <c r="AH114" s="25"/>
      <c r="AI114" s="25"/>
      <c r="AJ114" s="25"/>
      <c r="AK114" s="25"/>
      <c r="AL114" s="25"/>
      <c r="AM114" s="25"/>
      <c r="AN114" s="25"/>
      <c r="AO114" s="25"/>
      <c r="AP114" s="35"/>
      <c r="AQ114" s="36"/>
      <c r="AR114" s="36"/>
      <c r="AS114" s="36"/>
      <c r="AT114" s="36"/>
      <c r="AU114" s="36"/>
      <c r="AV114" s="36"/>
      <c r="AW114" s="36"/>
      <c r="AX114" s="36"/>
      <c r="AY114" s="36"/>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5"/>
      <c r="CA114" s="5"/>
      <c r="CB114" s="5"/>
      <c r="CC114" s="5"/>
    </row>
    <row r="115" spans="1:83" s="4" customFormat="1" x14ac:dyDescent="0.25">
      <c r="A115" s="12"/>
      <c r="B115" s="159"/>
      <c r="C115" s="160"/>
      <c r="D115" s="158"/>
      <c r="E115" s="161"/>
      <c r="F115" s="162">
        <f>D115*E115</f>
        <v>0</v>
      </c>
      <c r="G115" s="12"/>
      <c r="H115" s="129" t="str">
        <f>IF($I$3="Nederlands",'Tekst NL'!H115,'Tekst FR'!H115)</f>
        <v>Andere zelf in te vullen indien gewenst</v>
      </c>
      <c r="I115" s="12"/>
      <c r="J115" s="12"/>
      <c r="K115" s="12"/>
      <c r="L115" s="12"/>
      <c r="M115" s="12"/>
      <c r="N115" s="54"/>
      <c r="O115" s="54"/>
      <c r="P115" s="54"/>
      <c r="Q115" s="54"/>
      <c r="R115" s="54"/>
      <c r="S115" s="54"/>
      <c r="T115" s="54"/>
      <c r="U115" s="54"/>
      <c r="V115" s="54"/>
      <c r="W115" s="54"/>
      <c r="X115" s="54"/>
      <c r="Y115" s="54"/>
      <c r="Z115" s="25"/>
      <c r="AA115" s="25"/>
      <c r="AB115" s="25"/>
      <c r="AC115" s="25"/>
      <c r="AD115" s="25"/>
      <c r="AE115" s="25"/>
      <c r="AF115" s="25"/>
      <c r="AG115" s="25"/>
      <c r="AH115" s="25"/>
      <c r="AI115" s="25"/>
      <c r="AJ115" s="25"/>
      <c r="AK115" s="25"/>
      <c r="AL115" s="25"/>
      <c r="AM115" s="25"/>
      <c r="AN115" s="25"/>
      <c r="AO115" s="25"/>
      <c r="AP115" s="35"/>
      <c r="AQ115" s="36"/>
      <c r="AR115" s="36"/>
      <c r="AS115" s="36"/>
      <c r="AT115" s="36"/>
      <c r="AU115" s="36"/>
      <c r="AV115" s="36"/>
      <c r="AW115" s="36"/>
      <c r="AX115" s="36"/>
      <c r="AY115" s="36"/>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5"/>
      <c r="CA115" s="5"/>
      <c r="CB115" s="5"/>
      <c r="CC115" s="5"/>
    </row>
    <row r="116" spans="1:83" s="4" customFormat="1" x14ac:dyDescent="0.25">
      <c r="A116" s="12"/>
      <c r="B116" s="159"/>
      <c r="C116" s="160"/>
      <c r="D116" s="158"/>
      <c r="E116" s="161"/>
      <c r="F116" s="162">
        <f t="shared" ref="F116:F117" si="15">D116*E116</f>
        <v>0</v>
      </c>
      <c r="G116" s="12"/>
      <c r="H116" s="129" t="str">
        <f>IF($I$3="Nederlands",'Tekst NL'!H116,'Tekst FR'!H116)</f>
        <v>Andere zelf in te vullen indien gewenst</v>
      </c>
      <c r="I116" s="12"/>
      <c r="J116" s="12"/>
      <c r="K116" s="12"/>
      <c r="L116" s="12"/>
      <c r="M116" s="12"/>
      <c r="N116" s="54"/>
      <c r="O116" s="54"/>
      <c r="P116" s="54"/>
      <c r="Q116" s="54"/>
      <c r="R116" s="54"/>
      <c r="S116" s="54"/>
      <c r="T116" s="54"/>
      <c r="U116" s="54"/>
      <c r="V116" s="54"/>
      <c r="W116" s="54"/>
      <c r="X116" s="54"/>
      <c r="Y116" s="54"/>
      <c r="Z116" s="25"/>
      <c r="AA116" s="25"/>
      <c r="AB116" s="25"/>
      <c r="AC116" s="25"/>
      <c r="AD116" s="25"/>
      <c r="AE116" s="25"/>
      <c r="AF116" s="25"/>
      <c r="AG116" s="25"/>
      <c r="AH116" s="25"/>
      <c r="AI116" s="25"/>
      <c r="AJ116" s="25"/>
      <c r="AK116" s="25"/>
      <c r="AL116" s="25"/>
      <c r="AM116" s="25"/>
      <c r="AN116" s="25"/>
      <c r="AO116" s="25"/>
      <c r="AP116" s="35"/>
      <c r="AQ116" s="36"/>
      <c r="AR116" s="36"/>
      <c r="AS116" s="36"/>
      <c r="AT116" s="36"/>
      <c r="AU116" s="36"/>
      <c r="AV116" s="36"/>
      <c r="AW116" s="36"/>
      <c r="AX116" s="36"/>
      <c r="AY116" s="36"/>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5"/>
      <c r="CA116" s="5"/>
      <c r="CB116" s="5"/>
      <c r="CC116" s="5"/>
    </row>
    <row r="117" spans="1:83" s="4" customFormat="1" ht="15.75" thickBot="1" x14ac:dyDescent="0.3">
      <c r="A117" s="12"/>
      <c r="B117" s="163"/>
      <c r="C117" s="160"/>
      <c r="D117" s="157"/>
      <c r="E117" s="161"/>
      <c r="F117" s="162">
        <f t="shared" si="15"/>
        <v>0</v>
      </c>
      <c r="G117" s="12"/>
      <c r="H117" s="129" t="str">
        <f>IF($I$3="Nederlands",'Tekst NL'!H117,'Tekst FR'!H117)</f>
        <v>Andere zelf in te vullen indien gewenst</v>
      </c>
      <c r="I117" s="12"/>
      <c r="J117" s="12"/>
      <c r="K117" s="12"/>
      <c r="L117" s="12"/>
      <c r="M117" s="12"/>
      <c r="N117" s="54"/>
      <c r="O117" s="54"/>
      <c r="P117" s="54"/>
      <c r="Q117" s="54"/>
      <c r="R117" s="54"/>
      <c r="S117" s="54"/>
      <c r="T117" s="54"/>
      <c r="U117" s="54"/>
      <c r="V117" s="54"/>
      <c r="W117" s="54"/>
      <c r="X117" s="54"/>
      <c r="Y117" s="25"/>
      <c r="Z117" s="25"/>
      <c r="AA117" s="25"/>
      <c r="AB117" s="25"/>
      <c r="AC117" s="25"/>
      <c r="AD117" s="25"/>
      <c r="AE117" s="25"/>
      <c r="AF117" s="25"/>
      <c r="AG117" s="25"/>
      <c r="AH117" s="25"/>
      <c r="AI117" s="25"/>
      <c r="AJ117" s="25"/>
      <c r="AK117" s="25"/>
      <c r="AL117" s="25"/>
      <c r="AM117" s="25"/>
      <c r="AN117" s="25"/>
      <c r="AO117" s="35"/>
      <c r="AP117" s="36"/>
      <c r="AQ117" s="36"/>
      <c r="AR117" s="36"/>
      <c r="AS117" s="36"/>
      <c r="AT117" s="36"/>
      <c r="AU117" s="36"/>
      <c r="AV117" s="36"/>
      <c r="AW117" s="36"/>
      <c r="AX117" s="36"/>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5"/>
      <c r="BZ117" s="5"/>
      <c r="CA117" s="5"/>
      <c r="CB117" s="5"/>
    </row>
    <row r="118" spans="1:83" s="4" customFormat="1" x14ac:dyDescent="0.25">
      <c r="A118" s="12"/>
      <c r="B118" s="142"/>
      <c r="C118" s="143"/>
      <c r="D118" s="143"/>
      <c r="E118" s="143"/>
      <c r="F118" s="144"/>
      <c r="G118" s="12"/>
      <c r="H118" s="12"/>
      <c r="I118" s="12"/>
      <c r="J118" s="12"/>
      <c r="K118" s="12"/>
      <c r="L118" s="12"/>
      <c r="M118" s="12"/>
      <c r="N118" s="54"/>
      <c r="O118" s="54"/>
      <c r="P118" s="54"/>
      <c r="Q118" s="54"/>
      <c r="R118" s="54"/>
      <c r="S118" s="54"/>
      <c r="T118" s="54"/>
      <c r="U118" s="54"/>
      <c r="V118" s="54"/>
      <c r="W118" s="54"/>
      <c r="X118" s="54"/>
      <c r="Y118" s="54"/>
      <c r="Z118" s="25"/>
      <c r="AA118" s="25"/>
      <c r="AB118" s="25"/>
      <c r="AC118" s="25"/>
      <c r="AD118" s="25"/>
      <c r="AE118" s="25"/>
      <c r="AF118" s="25"/>
      <c r="AG118" s="25"/>
      <c r="AH118" s="25"/>
      <c r="AI118" s="25"/>
      <c r="AJ118" s="25"/>
      <c r="AK118" s="25"/>
      <c r="AL118" s="25"/>
      <c r="AM118" s="25"/>
      <c r="AN118" s="25"/>
      <c r="AO118" s="25"/>
      <c r="AP118" s="35"/>
      <c r="AQ118" s="36"/>
      <c r="AR118" s="36"/>
      <c r="AS118" s="36"/>
      <c r="AT118" s="36"/>
      <c r="AU118" s="36"/>
      <c r="AV118" s="36"/>
      <c r="AW118" s="36"/>
      <c r="AX118" s="36"/>
      <c r="AY118" s="36"/>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5"/>
      <c r="CA118" s="5"/>
      <c r="CB118" s="5"/>
      <c r="CC118" s="5"/>
    </row>
    <row r="119" spans="1:83" s="4" customFormat="1" ht="15.75" x14ac:dyDescent="0.25">
      <c r="A119" s="12"/>
      <c r="B119" s="145"/>
      <c r="C119" s="146" t="str">
        <f>IF($I$3="Nederlands",'Tekst NL'!C119,'Tekst FR'!C119)</f>
        <v>TOTAAL PRIJS RENSON</v>
      </c>
      <c r="D119" s="147"/>
      <c r="E119" s="147"/>
      <c r="F119" s="148">
        <f>SUM(F65:F102)+SUM(F107:F117)</f>
        <v>0</v>
      </c>
      <c r="G119" s="12"/>
      <c r="H119" s="12"/>
      <c r="I119" s="12"/>
      <c r="J119" s="12"/>
      <c r="K119" s="12"/>
      <c r="L119" s="12"/>
      <c r="M119" s="12"/>
      <c r="N119" s="54"/>
      <c r="O119" s="54"/>
      <c r="P119" s="54"/>
      <c r="Q119" s="54"/>
      <c r="R119" s="54"/>
      <c r="S119" s="54"/>
      <c r="T119" s="54"/>
      <c r="U119" s="54"/>
      <c r="V119" s="54"/>
      <c r="W119" s="54"/>
      <c r="X119" s="54"/>
      <c r="Y119" s="54"/>
      <c r="Z119" s="25"/>
      <c r="AA119" s="25"/>
      <c r="AB119" s="25"/>
      <c r="AC119" s="25"/>
      <c r="AD119" s="25"/>
      <c r="AE119" s="25"/>
      <c r="AF119" s="25"/>
      <c r="AG119" s="25"/>
      <c r="AH119" s="25"/>
      <c r="AI119" s="25"/>
      <c r="AJ119" s="25"/>
      <c r="AK119" s="25"/>
      <c r="AL119" s="25"/>
      <c r="AM119" s="25"/>
      <c r="AN119" s="25"/>
      <c r="AO119" s="25"/>
      <c r="AP119" s="35"/>
      <c r="AQ119" s="36"/>
      <c r="AR119" s="36"/>
      <c r="AS119" s="36"/>
      <c r="AT119" s="36"/>
      <c r="AU119" s="36"/>
      <c r="AV119" s="36"/>
      <c r="AW119" s="36"/>
      <c r="AX119" s="36"/>
      <c r="AY119" s="36"/>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5"/>
      <c r="CA119" s="5"/>
      <c r="CB119" s="5"/>
      <c r="CC119" s="5"/>
    </row>
    <row r="120" spans="1:83" s="4" customFormat="1" ht="15.75" thickBot="1" x14ac:dyDescent="0.3">
      <c r="A120" s="12"/>
      <c r="B120" s="149"/>
      <c r="C120" s="150"/>
      <c r="D120" s="150"/>
      <c r="E120" s="150"/>
      <c r="F120" s="151"/>
      <c r="G120" s="12"/>
      <c r="H120" s="12"/>
      <c r="I120" s="12"/>
      <c r="J120" s="12"/>
      <c r="K120" s="12"/>
      <c r="L120" s="12"/>
      <c r="M120" s="12"/>
      <c r="N120" s="54"/>
      <c r="O120" s="54"/>
      <c r="P120" s="54"/>
      <c r="Q120" s="54"/>
      <c r="R120" s="54"/>
      <c r="S120" s="54"/>
      <c r="T120" s="54"/>
      <c r="U120" s="54"/>
      <c r="V120" s="54"/>
      <c r="W120" s="54"/>
      <c r="X120" s="54"/>
      <c r="Y120" s="54"/>
      <c r="Z120" s="25"/>
      <c r="AA120" s="25"/>
      <c r="AB120" s="25"/>
      <c r="AC120" s="25"/>
      <c r="AD120" s="25"/>
      <c r="AE120" s="25"/>
      <c r="AF120" s="25"/>
      <c r="AG120" s="25"/>
      <c r="AH120" s="25"/>
      <c r="AI120" s="25"/>
      <c r="AJ120" s="25"/>
      <c r="AK120" s="25"/>
      <c r="AL120" s="25"/>
      <c r="AM120" s="25"/>
      <c r="AN120" s="25"/>
      <c r="AO120" s="25"/>
      <c r="AP120" s="35"/>
      <c r="AQ120" s="36"/>
      <c r="AR120" s="36"/>
      <c r="AS120" s="36"/>
      <c r="AT120" s="36"/>
      <c r="AU120" s="36"/>
      <c r="AV120" s="36"/>
      <c r="AW120" s="36"/>
      <c r="AX120" s="36"/>
      <c r="AY120" s="36"/>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5"/>
      <c r="CA120" s="5"/>
      <c r="CB120" s="5"/>
      <c r="CC120" s="5"/>
    </row>
    <row r="121" spans="1:83" s="4" customFormat="1" x14ac:dyDescent="0.25">
      <c r="A121" s="12"/>
      <c r="B121" s="223" t="str">
        <f>IF($I$3="Nederlands",'Tekst NL'!B121,'Tekst FR'!B121)</f>
        <v xml:space="preserve">U vindt onze huidige prijslijst &amp; andere documentatie terug op ons portaal voor professionals: https://www.renson.eu/nl-be/voor-professionals </v>
      </c>
      <c r="C121" s="222"/>
      <c r="D121" s="222"/>
      <c r="E121" s="222"/>
      <c r="F121" s="222"/>
      <c r="G121" s="12"/>
      <c r="H121" s="12"/>
      <c r="I121" s="12"/>
      <c r="J121" s="12"/>
      <c r="K121" s="12"/>
      <c r="L121" s="12"/>
      <c r="M121" s="12"/>
      <c r="N121" s="54"/>
      <c r="O121" s="54"/>
      <c r="P121" s="54"/>
      <c r="Q121" s="54"/>
      <c r="R121" s="54"/>
      <c r="S121" s="54"/>
      <c r="T121" s="54"/>
      <c r="U121" s="54"/>
      <c r="V121" s="54"/>
      <c r="W121" s="54"/>
      <c r="X121" s="54"/>
      <c r="Y121" s="54"/>
      <c r="Z121" s="54"/>
      <c r="AA121" s="54"/>
      <c r="AB121" s="54"/>
      <c r="AC121" s="54"/>
      <c r="AD121" s="54"/>
      <c r="AE121" s="19"/>
      <c r="AF121" s="25"/>
      <c r="AG121" s="25"/>
      <c r="AH121" s="25"/>
      <c r="AI121" s="25"/>
      <c r="AJ121" s="25"/>
      <c r="AK121" s="25"/>
      <c r="AL121" s="25"/>
      <c r="AM121" s="25"/>
      <c r="AN121" s="25"/>
      <c r="AO121" s="25"/>
      <c r="AP121" s="25"/>
      <c r="AQ121" s="25"/>
      <c r="AR121" s="25"/>
      <c r="AS121" s="25"/>
      <c r="AT121" s="25"/>
      <c r="AU121" s="25"/>
      <c r="AV121" s="35"/>
      <c r="AW121" s="36"/>
      <c r="AX121" s="36"/>
      <c r="AY121" s="36"/>
      <c r="AZ121" s="36"/>
      <c r="BA121" s="36"/>
      <c r="BB121" s="36"/>
      <c r="BC121" s="36"/>
      <c r="BD121" s="36"/>
      <c r="BE121" s="36"/>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row>
    <row r="122" spans="1:83" x14ac:dyDescent="0.25">
      <c r="A122" s="12"/>
      <c r="B122" s="219"/>
      <c r="C122" s="220"/>
      <c r="D122" s="219"/>
      <c r="E122" s="219"/>
      <c r="F122" s="219"/>
      <c r="G122" s="12"/>
      <c r="H122" s="12"/>
      <c r="I122" s="12"/>
      <c r="J122" s="12"/>
      <c r="K122" s="12"/>
      <c r="L122" s="12"/>
    </row>
    <row r="123" spans="1:83" x14ac:dyDescent="0.25">
      <c r="A123" s="12"/>
      <c r="B123" s="12"/>
      <c r="C123" s="12"/>
      <c r="D123" s="12"/>
      <c r="E123" s="12"/>
      <c r="F123" s="12"/>
      <c r="G123" s="12"/>
      <c r="H123" s="12"/>
      <c r="I123" s="12"/>
      <c r="J123" s="12"/>
      <c r="K123" s="12"/>
      <c r="L123" s="12"/>
    </row>
    <row r="124" spans="1:83" x14ac:dyDescent="0.25">
      <c r="A124" s="12"/>
      <c r="B124" s="12"/>
      <c r="C124" s="12"/>
      <c r="D124" s="12"/>
      <c r="E124" s="12"/>
      <c r="F124" s="12"/>
      <c r="G124" s="12"/>
      <c r="H124" s="12"/>
      <c r="I124" s="12"/>
      <c r="J124" s="12"/>
      <c r="K124" s="12"/>
      <c r="L124" s="12"/>
    </row>
    <row r="125" spans="1:83" x14ac:dyDescent="0.25">
      <c r="A125" s="12"/>
      <c r="B125" s="12"/>
      <c r="C125" s="12"/>
      <c r="D125" s="12"/>
      <c r="E125" s="12"/>
      <c r="F125" s="12"/>
      <c r="G125" s="12"/>
      <c r="H125" s="12"/>
      <c r="I125" s="12"/>
      <c r="J125" s="12"/>
      <c r="K125" s="12"/>
      <c r="L125" s="12"/>
    </row>
    <row r="126" spans="1:83" x14ac:dyDescent="0.25">
      <c r="A126" s="12"/>
      <c r="B126" s="12"/>
      <c r="C126" s="12"/>
      <c r="D126" s="12"/>
      <c r="E126" s="12"/>
      <c r="F126" s="12"/>
      <c r="G126" s="12"/>
      <c r="H126" s="12"/>
      <c r="I126" s="12"/>
      <c r="J126" s="12"/>
      <c r="K126" s="12"/>
      <c r="L126" s="12"/>
    </row>
    <row r="127" spans="1:83" x14ac:dyDescent="0.25">
      <c r="A127" s="12"/>
      <c r="B127" s="12"/>
      <c r="C127" s="12"/>
      <c r="D127" s="12"/>
      <c r="E127" s="12"/>
      <c r="F127" s="12"/>
      <c r="G127" s="12"/>
      <c r="H127" s="12"/>
      <c r="I127" s="12"/>
      <c r="J127" s="12"/>
      <c r="K127" s="12"/>
      <c r="L127" s="12"/>
    </row>
    <row r="128" spans="1:83" x14ac:dyDescent="0.25">
      <c r="A128" s="12"/>
      <c r="B128" s="12"/>
      <c r="C128" s="12"/>
      <c r="D128" s="12"/>
      <c r="E128" s="12"/>
      <c r="F128" s="12"/>
      <c r="G128" s="12"/>
      <c r="H128" s="12"/>
      <c r="I128" s="12"/>
      <c r="J128" s="12"/>
      <c r="K128" s="12"/>
      <c r="L128" s="12"/>
    </row>
    <row r="129" spans="1:12" x14ac:dyDescent="0.25">
      <c r="A129" s="12"/>
      <c r="B129" s="12"/>
      <c r="C129" s="12"/>
      <c r="D129" s="12"/>
      <c r="E129" s="12"/>
      <c r="F129" s="12"/>
      <c r="G129" s="12"/>
      <c r="H129" s="12"/>
      <c r="I129" s="12"/>
      <c r="J129" s="12"/>
      <c r="K129" s="12"/>
      <c r="L129" s="12"/>
    </row>
    <row r="130" spans="1:12" x14ac:dyDescent="0.25">
      <c r="A130" s="12"/>
      <c r="B130" s="12"/>
      <c r="C130" s="12"/>
      <c r="D130" s="12"/>
      <c r="E130" s="12"/>
      <c r="F130" s="12"/>
      <c r="G130" s="12"/>
      <c r="H130" s="12"/>
      <c r="I130" s="12"/>
      <c r="J130" s="12"/>
      <c r="K130" s="12"/>
      <c r="L130" s="12"/>
    </row>
    <row r="131" spans="1:12" x14ac:dyDescent="0.25">
      <c r="A131" s="12"/>
      <c r="B131" s="12"/>
      <c r="C131" s="12"/>
      <c r="D131" s="12"/>
      <c r="E131" s="12"/>
      <c r="F131" s="12"/>
      <c r="G131" s="12"/>
      <c r="H131" s="12"/>
      <c r="I131" s="12"/>
      <c r="J131" s="12"/>
      <c r="K131" s="12"/>
      <c r="L131" s="12"/>
    </row>
    <row r="132" spans="1:12" x14ac:dyDescent="0.25">
      <c r="A132" s="12"/>
      <c r="B132" s="12"/>
      <c r="C132" s="12"/>
      <c r="D132" s="12"/>
      <c r="E132" s="12"/>
      <c r="F132" s="12"/>
      <c r="G132" s="12"/>
      <c r="H132" s="12"/>
      <c r="I132" s="12"/>
      <c r="J132" s="12"/>
      <c r="K132" s="12"/>
      <c r="L132" s="12"/>
    </row>
    <row r="133" spans="1:12" x14ac:dyDescent="0.25">
      <c r="A133" s="12"/>
      <c r="B133" s="12"/>
      <c r="C133" s="12"/>
      <c r="D133" s="12"/>
      <c r="E133" s="12"/>
      <c r="F133" s="12"/>
      <c r="G133" s="12"/>
      <c r="H133" s="12"/>
      <c r="I133" s="12"/>
      <c r="J133" s="12"/>
      <c r="K133" s="12"/>
      <c r="L133" s="12"/>
    </row>
    <row r="134" spans="1:12" x14ac:dyDescent="0.25">
      <c r="A134" s="12"/>
      <c r="B134" s="12"/>
      <c r="C134" s="12"/>
      <c r="D134" s="12"/>
      <c r="E134" s="12"/>
      <c r="F134" s="12"/>
      <c r="G134" s="12"/>
      <c r="H134" s="12"/>
      <c r="I134" s="12"/>
      <c r="J134" s="12"/>
      <c r="K134" s="12"/>
      <c r="L134" s="12"/>
    </row>
    <row r="135" spans="1:12" x14ac:dyDescent="0.25">
      <c r="A135" s="12"/>
      <c r="B135" s="12"/>
      <c r="C135" s="12"/>
      <c r="D135" s="12"/>
      <c r="E135" s="12"/>
      <c r="F135" s="12"/>
      <c r="G135" s="12"/>
      <c r="H135" s="12"/>
      <c r="I135" s="12"/>
      <c r="J135" s="12"/>
      <c r="K135" s="12"/>
      <c r="L135" s="12"/>
    </row>
    <row r="136" spans="1:12" x14ac:dyDescent="0.25">
      <c r="A136" s="12"/>
      <c r="B136" s="12"/>
      <c r="C136" s="12"/>
      <c r="D136" s="12"/>
      <c r="E136" s="12"/>
      <c r="F136" s="12"/>
      <c r="G136" s="12"/>
      <c r="H136" s="12"/>
      <c r="I136" s="12"/>
      <c r="J136" s="12"/>
      <c r="K136" s="12"/>
      <c r="L136" s="12"/>
    </row>
    <row r="137" spans="1:12" x14ac:dyDescent="0.25">
      <c r="A137" s="12"/>
      <c r="B137" s="12"/>
      <c r="C137" s="12"/>
      <c r="D137" s="12"/>
      <c r="E137" s="12"/>
      <c r="F137" s="12"/>
      <c r="G137" s="12"/>
      <c r="H137" s="12"/>
      <c r="I137" s="12"/>
      <c r="J137" s="12"/>
      <c r="K137" s="12"/>
      <c r="L137" s="12"/>
    </row>
    <row r="138" spans="1:12" x14ac:dyDescent="0.25">
      <c r="A138" s="12"/>
      <c r="B138" s="12"/>
      <c r="C138" s="12"/>
      <c r="D138" s="12"/>
      <c r="E138" s="12"/>
      <c r="F138" s="12"/>
      <c r="G138" s="12"/>
      <c r="H138" s="12"/>
      <c r="I138" s="12"/>
      <c r="J138" s="12"/>
      <c r="K138" s="12"/>
      <c r="L138" s="12"/>
    </row>
    <row r="139" spans="1:12" x14ac:dyDescent="0.25">
      <c r="A139" s="12"/>
      <c r="B139" s="12"/>
      <c r="C139" s="12"/>
      <c r="D139" s="12"/>
      <c r="E139" s="12"/>
      <c r="F139" s="12"/>
      <c r="G139" s="12"/>
      <c r="H139" s="12"/>
      <c r="I139" s="12"/>
      <c r="J139" s="12"/>
      <c r="K139" s="12"/>
      <c r="L139" s="12"/>
    </row>
    <row r="140" spans="1:12" x14ac:dyDescent="0.25">
      <c r="A140" s="12"/>
      <c r="B140" s="12"/>
      <c r="C140" s="12"/>
      <c r="D140" s="12"/>
      <c r="E140" s="12"/>
      <c r="F140" s="12"/>
      <c r="G140" s="12"/>
      <c r="H140" s="12"/>
      <c r="I140" s="12"/>
      <c r="J140" s="12"/>
      <c r="K140" s="12"/>
      <c r="L140" s="12"/>
    </row>
    <row r="141" spans="1:12" x14ac:dyDescent="0.25">
      <c r="A141" s="12"/>
      <c r="B141" s="12"/>
      <c r="C141" s="12"/>
      <c r="D141" s="12"/>
      <c r="E141" s="12"/>
      <c r="F141" s="12"/>
      <c r="G141" s="12"/>
      <c r="H141" s="12"/>
      <c r="I141" s="12"/>
      <c r="J141" s="12"/>
      <c r="K141" s="12"/>
      <c r="L141" s="12"/>
    </row>
    <row r="142" spans="1:12" x14ac:dyDescent="0.25">
      <c r="A142" s="12"/>
      <c r="B142" s="12"/>
      <c r="C142" s="12"/>
      <c r="D142" s="12"/>
      <c r="E142" s="12"/>
      <c r="F142" s="12"/>
      <c r="G142" s="12"/>
      <c r="H142" s="12"/>
      <c r="I142" s="12"/>
      <c r="J142" s="12"/>
      <c r="K142" s="12"/>
      <c r="L142" s="12"/>
    </row>
    <row r="143" spans="1:12" x14ac:dyDescent="0.25">
      <c r="A143" s="12"/>
      <c r="B143" s="12"/>
      <c r="C143" s="12"/>
      <c r="D143" s="12"/>
      <c r="E143" s="12"/>
      <c r="F143" s="12"/>
      <c r="G143" s="12"/>
      <c r="H143" s="12"/>
      <c r="I143" s="12"/>
      <c r="J143" s="12"/>
      <c r="K143" s="12"/>
      <c r="L143" s="12"/>
    </row>
    <row r="144" spans="1:12" x14ac:dyDescent="0.25">
      <c r="A144" s="12"/>
      <c r="B144" s="12"/>
      <c r="C144" s="12"/>
      <c r="D144" s="12"/>
      <c r="E144" s="12"/>
      <c r="F144" s="12"/>
      <c r="G144" s="12"/>
      <c r="H144" s="12"/>
      <c r="I144" s="12"/>
      <c r="J144" s="12"/>
      <c r="K144" s="12"/>
      <c r="L144" s="12"/>
    </row>
    <row r="145" spans="1:12" x14ac:dyDescent="0.25">
      <c r="A145" s="12"/>
      <c r="B145" s="12"/>
      <c r="C145" s="12"/>
      <c r="D145" s="12"/>
      <c r="E145" s="12"/>
      <c r="F145" s="12"/>
      <c r="G145" s="12"/>
      <c r="H145" s="12"/>
      <c r="I145" s="12"/>
      <c r="J145" s="12"/>
      <c r="K145" s="12"/>
      <c r="L145" s="12"/>
    </row>
    <row r="146" spans="1:12" x14ac:dyDescent="0.25">
      <c r="A146" s="5"/>
      <c r="B146" s="4"/>
      <c r="C146" s="4"/>
      <c r="D146" s="4"/>
      <c r="E146" s="4"/>
      <c r="F146" s="12"/>
      <c r="G146" s="12"/>
      <c r="H146" s="12"/>
      <c r="I146" s="12"/>
      <c r="J146" s="12"/>
      <c r="K146" s="12"/>
      <c r="L146" s="12"/>
    </row>
    <row r="147" spans="1:12" x14ac:dyDescent="0.25">
      <c r="A147" s="5"/>
      <c r="B147" s="4"/>
      <c r="C147" s="4"/>
      <c r="D147" s="4"/>
      <c r="E147" s="4"/>
      <c r="F147" s="12"/>
      <c r="G147" s="12"/>
      <c r="H147" s="12"/>
      <c r="I147" s="12"/>
      <c r="J147" s="12"/>
      <c r="K147" s="12"/>
      <c r="L147" s="12"/>
    </row>
    <row r="148" spans="1:12" x14ac:dyDescent="0.25">
      <c r="A148" s="5"/>
      <c r="B148" s="4"/>
      <c r="C148" s="4"/>
      <c r="D148" s="4"/>
      <c r="E148" s="4"/>
      <c r="F148" s="12"/>
      <c r="G148" s="12"/>
      <c r="H148" s="12"/>
      <c r="I148" s="12"/>
      <c r="J148" s="12"/>
      <c r="K148" s="12"/>
      <c r="L148" s="12"/>
    </row>
    <row r="149" spans="1:12" x14ac:dyDescent="0.25">
      <c r="A149" s="5"/>
      <c r="B149" s="4"/>
      <c r="C149" s="4"/>
      <c r="D149" s="4"/>
      <c r="E149" s="4"/>
      <c r="F149" s="12"/>
      <c r="G149" s="12"/>
      <c r="H149" s="12"/>
      <c r="I149" s="12"/>
      <c r="J149" s="12"/>
      <c r="K149" s="12"/>
      <c r="L149" s="12"/>
    </row>
    <row r="150" spans="1:12" x14ac:dyDescent="0.25">
      <c r="A150" s="5"/>
      <c r="B150" s="4"/>
      <c r="C150" s="4"/>
      <c r="D150" s="4"/>
      <c r="E150" s="4"/>
      <c r="F150" s="12"/>
      <c r="G150" s="12"/>
      <c r="H150" s="12"/>
      <c r="I150" s="12"/>
      <c r="J150" s="12"/>
      <c r="K150" s="12"/>
      <c r="L150" s="12"/>
    </row>
    <row r="151" spans="1:12" x14ac:dyDescent="0.25">
      <c r="A151" s="5"/>
      <c r="B151" s="4"/>
      <c r="C151" s="4"/>
      <c r="D151" s="4"/>
      <c r="E151" s="4"/>
      <c r="F151" s="12"/>
      <c r="G151" s="12"/>
      <c r="H151" s="12"/>
      <c r="I151" s="12"/>
      <c r="J151" s="12"/>
      <c r="K151" s="12"/>
      <c r="L151" s="12"/>
    </row>
    <row r="152" spans="1:12" x14ac:dyDescent="0.25">
      <c r="A152" s="5"/>
      <c r="B152" s="4"/>
      <c r="C152" s="4"/>
      <c r="D152" s="4"/>
      <c r="E152" s="4"/>
      <c r="F152" s="12"/>
      <c r="G152" s="12"/>
      <c r="H152" s="12"/>
      <c r="I152" s="12"/>
      <c r="J152" s="12"/>
      <c r="K152" s="12"/>
      <c r="L152" s="12"/>
    </row>
    <row r="153" spans="1:12" x14ac:dyDescent="0.25">
      <c r="A153" s="5"/>
      <c r="B153" s="4"/>
      <c r="C153" s="4"/>
      <c r="D153" s="4"/>
      <c r="E153" s="4"/>
      <c r="F153" s="12"/>
      <c r="G153" s="12"/>
      <c r="H153" s="12"/>
      <c r="I153" s="12"/>
      <c r="J153" s="12"/>
      <c r="K153" s="12"/>
      <c r="L153" s="12"/>
    </row>
    <row r="154" spans="1:12" x14ac:dyDescent="0.25">
      <c r="A154" s="5"/>
      <c r="B154" s="4"/>
      <c r="C154" s="4"/>
      <c r="D154" s="4"/>
      <c r="E154" s="4"/>
      <c r="F154" s="12"/>
      <c r="G154" s="12"/>
      <c r="H154" s="12"/>
      <c r="I154" s="12"/>
      <c r="J154" s="12"/>
      <c r="K154" s="12"/>
      <c r="L154" s="12"/>
    </row>
    <row r="155" spans="1:12" x14ac:dyDescent="0.25">
      <c r="A155" s="5"/>
      <c r="B155" s="4"/>
      <c r="C155" s="4"/>
      <c r="D155" s="4"/>
      <c r="E155" s="4"/>
      <c r="F155" s="12"/>
      <c r="G155" s="12"/>
      <c r="H155" s="12"/>
      <c r="I155" s="12"/>
      <c r="J155" s="12"/>
      <c r="K155" s="12"/>
      <c r="L155" s="12"/>
    </row>
    <row r="156" spans="1:12" x14ac:dyDescent="0.25">
      <c r="A156" s="5"/>
      <c r="B156" s="4"/>
      <c r="C156" s="4"/>
      <c r="D156" s="4"/>
      <c r="E156" s="4"/>
      <c r="F156" s="12"/>
      <c r="G156" s="12"/>
      <c r="H156" s="12"/>
      <c r="I156" s="12"/>
      <c r="J156" s="12"/>
      <c r="K156" s="12"/>
      <c r="L156" s="12"/>
    </row>
    <row r="157" spans="1:12" x14ac:dyDescent="0.25">
      <c r="A157" s="5"/>
      <c r="B157" s="4"/>
      <c r="C157" s="4"/>
      <c r="D157" s="4"/>
      <c r="E157" s="4"/>
      <c r="F157" s="12"/>
      <c r="G157" s="12"/>
      <c r="H157" s="12"/>
      <c r="I157" s="12"/>
      <c r="J157" s="12"/>
      <c r="K157" s="12"/>
      <c r="L157" s="12"/>
    </row>
    <row r="158" spans="1:12" x14ac:dyDescent="0.25">
      <c r="A158" s="5"/>
      <c r="B158" s="4"/>
      <c r="C158" s="4"/>
      <c r="D158" s="4"/>
      <c r="E158" s="4"/>
      <c r="F158" s="12"/>
      <c r="G158" s="12"/>
      <c r="H158" s="12"/>
      <c r="I158" s="12"/>
      <c r="J158" s="12"/>
      <c r="K158" s="12"/>
      <c r="L158" s="12"/>
    </row>
    <row r="159" spans="1:12" x14ac:dyDescent="0.25">
      <c r="A159" s="5"/>
      <c r="B159" s="4"/>
      <c r="C159" s="4"/>
      <c r="D159" s="4"/>
      <c r="E159" s="4"/>
      <c r="F159" s="12"/>
      <c r="G159" s="12"/>
      <c r="H159" s="12"/>
      <c r="I159" s="12"/>
      <c r="J159" s="12"/>
      <c r="K159" s="12"/>
      <c r="L159" s="12"/>
    </row>
    <row r="160" spans="1:12" x14ac:dyDescent="0.25">
      <c r="A160" s="5"/>
      <c r="B160" s="4"/>
      <c r="C160" s="4"/>
      <c r="D160" s="4"/>
      <c r="E160" s="4"/>
      <c r="F160" s="12"/>
      <c r="G160" s="12"/>
      <c r="H160" s="12"/>
      <c r="I160" s="12"/>
      <c r="J160" s="12"/>
      <c r="K160" s="12"/>
      <c r="L160" s="12"/>
    </row>
    <row r="161" spans="1:12" x14ac:dyDescent="0.25">
      <c r="A161" s="5"/>
      <c r="B161" s="4"/>
      <c r="C161" s="4"/>
      <c r="D161" s="4"/>
      <c r="E161" s="4"/>
      <c r="F161" s="12"/>
      <c r="G161" s="12"/>
      <c r="H161" s="12"/>
      <c r="I161" s="12"/>
      <c r="J161" s="12"/>
      <c r="K161" s="12"/>
      <c r="L161" s="12"/>
    </row>
    <row r="162" spans="1:12" x14ac:dyDescent="0.25">
      <c r="A162" s="5"/>
      <c r="B162" s="4"/>
      <c r="C162" s="4"/>
      <c r="D162" s="4"/>
      <c r="E162" s="4"/>
      <c r="F162" s="12"/>
      <c r="G162" s="12"/>
      <c r="H162" s="12"/>
      <c r="I162" s="12"/>
      <c r="J162" s="12"/>
      <c r="K162" s="12"/>
      <c r="L162" s="12"/>
    </row>
    <row r="163" spans="1:12" x14ac:dyDescent="0.25">
      <c r="A163" s="5"/>
      <c r="B163" s="4"/>
      <c r="C163" s="4"/>
      <c r="D163" s="4"/>
      <c r="E163" s="4"/>
      <c r="F163" s="12"/>
      <c r="G163" s="12"/>
      <c r="H163" s="12"/>
      <c r="I163" s="12"/>
      <c r="J163" s="12"/>
      <c r="K163" s="12"/>
      <c r="L163" s="12"/>
    </row>
    <row r="164" spans="1:12" x14ac:dyDescent="0.25">
      <c r="A164" s="5"/>
      <c r="B164" s="4"/>
      <c r="C164" s="4"/>
      <c r="D164" s="4"/>
      <c r="E164" s="4"/>
      <c r="F164" s="12"/>
      <c r="G164" s="12"/>
      <c r="H164" s="12"/>
      <c r="I164" s="12"/>
      <c r="J164" s="12"/>
      <c r="K164" s="12"/>
      <c r="L164" s="12"/>
    </row>
    <row r="165" spans="1:12" x14ac:dyDescent="0.25">
      <c r="A165" s="5"/>
      <c r="B165" s="4"/>
      <c r="C165" s="4"/>
      <c r="D165" s="4"/>
      <c r="E165" s="4"/>
      <c r="F165" s="12"/>
      <c r="G165" s="12"/>
      <c r="H165" s="12"/>
      <c r="I165" s="12"/>
      <c r="J165" s="12"/>
      <c r="K165" s="12"/>
      <c r="L165" s="12"/>
    </row>
    <row r="166" spans="1:12" x14ac:dyDescent="0.25">
      <c r="A166" s="5"/>
      <c r="B166" s="4"/>
      <c r="C166" s="4"/>
      <c r="D166" s="4"/>
      <c r="E166" s="4"/>
      <c r="F166" s="12"/>
      <c r="G166" s="12"/>
      <c r="H166" s="12"/>
      <c r="I166" s="12"/>
      <c r="J166" s="12"/>
      <c r="K166" s="12"/>
      <c r="L166" s="12"/>
    </row>
    <row r="167" spans="1:12" x14ac:dyDescent="0.25">
      <c r="A167" s="5"/>
      <c r="B167" s="4"/>
      <c r="C167" s="4"/>
      <c r="D167" s="4"/>
      <c r="E167" s="4"/>
      <c r="F167" s="12"/>
      <c r="G167" s="12"/>
      <c r="H167" s="12"/>
      <c r="I167" s="12"/>
      <c r="J167" s="12"/>
      <c r="K167" s="12"/>
      <c r="L167" s="12"/>
    </row>
    <row r="168" spans="1:12" x14ac:dyDescent="0.25">
      <c r="A168" s="5"/>
      <c r="B168" s="4"/>
      <c r="C168" s="4"/>
      <c r="D168" s="4"/>
      <c r="E168" s="4"/>
      <c r="F168" s="12"/>
      <c r="G168" s="12"/>
      <c r="H168" s="12"/>
      <c r="I168" s="12"/>
      <c r="J168" s="12"/>
      <c r="K168" s="12"/>
      <c r="L168" s="12"/>
    </row>
    <row r="169" spans="1:12" x14ac:dyDescent="0.25">
      <c r="A169" s="5"/>
      <c r="B169" s="4"/>
      <c r="C169" s="4"/>
      <c r="D169" s="4"/>
      <c r="E169" s="4"/>
      <c r="F169" s="12"/>
      <c r="G169" s="12"/>
      <c r="H169" s="12"/>
      <c r="I169" s="12"/>
      <c r="J169" s="12"/>
      <c r="K169" s="12"/>
      <c r="L169" s="12"/>
    </row>
    <row r="170" spans="1:12" x14ac:dyDescent="0.25">
      <c r="A170" s="5"/>
      <c r="B170" s="4"/>
      <c r="C170" s="4"/>
      <c r="D170" s="4"/>
      <c r="E170" s="4"/>
      <c r="F170" s="12"/>
      <c r="G170" s="12"/>
      <c r="H170" s="12"/>
      <c r="I170" s="12"/>
      <c r="J170" s="12"/>
      <c r="K170" s="12"/>
      <c r="L170" s="12"/>
    </row>
    <row r="171" spans="1:12" x14ac:dyDescent="0.25">
      <c r="A171" s="5"/>
      <c r="B171" s="4"/>
      <c r="C171" s="4"/>
      <c r="D171" s="4"/>
      <c r="E171" s="4"/>
      <c r="F171" s="12"/>
      <c r="G171" s="12"/>
      <c r="H171" s="12"/>
      <c r="I171" s="12"/>
      <c r="J171" s="12"/>
      <c r="K171" s="12"/>
      <c r="L171" s="12"/>
    </row>
    <row r="172" spans="1:12" x14ac:dyDescent="0.25">
      <c r="A172" s="5"/>
      <c r="B172" s="4"/>
      <c r="C172" s="4"/>
      <c r="D172" s="4"/>
      <c r="E172" s="4"/>
      <c r="F172" s="12"/>
      <c r="G172" s="12"/>
      <c r="H172" s="12"/>
      <c r="I172" s="12"/>
      <c r="J172" s="12"/>
      <c r="K172" s="12"/>
      <c r="L172" s="12"/>
    </row>
    <row r="173" spans="1:12" x14ac:dyDescent="0.25">
      <c r="A173" s="5"/>
      <c r="B173" s="4"/>
      <c r="C173" s="4"/>
      <c r="D173" s="4"/>
      <c r="E173" s="4"/>
      <c r="F173" s="12"/>
      <c r="G173" s="12"/>
      <c r="H173" s="12"/>
      <c r="I173" s="12"/>
      <c r="J173" s="12"/>
      <c r="K173" s="12"/>
      <c r="L173" s="12"/>
    </row>
    <row r="174" spans="1:12" x14ac:dyDescent="0.25">
      <c r="A174" s="5"/>
      <c r="B174" s="4"/>
      <c r="C174" s="4"/>
      <c r="D174" s="4"/>
      <c r="E174" s="4"/>
      <c r="F174" s="12"/>
      <c r="G174" s="12"/>
      <c r="H174" s="12"/>
      <c r="I174" s="12"/>
      <c r="J174" s="12"/>
      <c r="K174" s="12"/>
      <c r="L174" s="12"/>
    </row>
    <row r="175" spans="1:12" x14ac:dyDescent="0.25">
      <c r="A175" s="5"/>
      <c r="B175" s="4"/>
      <c r="C175" s="4"/>
      <c r="D175" s="4"/>
      <c r="E175" s="4"/>
      <c r="F175" s="12"/>
      <c r="G175" s="12"/>
      <c r="H175" s="12"/>
      <c r="I175" s="12"/>
      <c r="J175" s="12"/>
      <c r="K175" s="12"/>
      <c r="L175" s="12"/>
    </row>
    <row r="176" spans="1:12" x14ac:dyDescent="0.25">
      <c r="A176" s="5"/>
      <c r="B176" s="4"/>
      <c r="C176" s="4"/>
      <c r="D176" s="4"/>
      <c r="E176" s="4"/>
      <c r="F176" s="12"/>
      <c r="G176" s="12"/>
      <c r="H176" s="12"/>
      <c r="I176" s="12"/>
      <c r="J176" s="12"/>
      <c r="K176" s="12"/>
      <c r="L176" s="12"/>
    </row>
    <row r="177" spans="1:12" x14ac:dyDescent="0.25">
      <c r="A177" s="5"/>
      <c r="B177" s="4"/>
      <c r="C177" s="4"/>
      <c r="D177" s="4"/>
      <c r="E177" s="4"/>
      <c r="F177" s="12"/>
      <c r="G177" s="12"/>
      <c r="H177" s="12"/>
      <c r="I177" s="12"/>
      <c r="J177" s="12"/>
      <c r="K177" s="12"/>
      <c r="L177" s="12"/>
    </row>
    <row r="178" spans="1:12" x14ac:dyDescent="0.25">
      <c r="A178" s="5"/>
      <c r="B178" s="4"/>
      <c r="C178" s="4"/>
      <c r="D178" s="4"/>
      <c r="E178" s="4"/>
      <c r="F178" s="12"/>
      <c r="G178" s="12"/>
      <c r="H178" s="12"/>
      <c r="I178" s="12"/>
      <c r="J178" s="12"/>
      <c r="K178" s="12"/>
      <c r="L178" s="12"/>
    </row>
    <row r="179" spans="1:12" x14ac:dyDescent="0.25">
      <c r="A179" s="5"/>
      <c r="B179" s="4"/>
      <c r="C179" s="4"/>
      <c r="D179" s="4"/>
      <c r="E179" s="4"/>
      <c r="F179" s="12"/>
      <c r="G179" s="12"/>
      <c r="H179" s="12"/>
      <c r="I179" s="12"/>
      <c r="J179" s="12"/>
      <c r="K179" s="12"/>
      <c r="L179" s="12"/>
    </row>
    <row r="180" spans="1:12" x14ac:dyDescent="0.25">
      <c r="A180" s="5"/>
      <c r="B180" s="4"/>
      <c r="C180" s="4"/>
      <c r="D180" s="4"/>
      <c r="E180" s="4"/>
      <c r="F180" s="12"/>
      <c r="G180" s="12"/>
      <c r="H180" s="12"/>
      <c r="I180" s="12"/>
      <c r="J180" s="12"/>
      <c r="K180" s="12"/>
      <c r="L180" s="12"/>
    </row>
    <row r="181" spans="1:12" x14ac:dyDescent="0.25">
      <c r="A181" s="5"/>
      <c r="B181" s="4"/>
      <c r="C181" s="4"/>
      <c r="D181" s="4"/>
      <c r="E181" s="4"/>
      <c r="F181" s="12"/>
      <c r="G181" s="12"/>
      <c r="H181" s="12"/>
      <c r="I181" s="12"/>
      <c r="J181" s="12"/>
      <c r="K181" s="12"/>
      <c r="L181" s="12"/>
    </row>
    <row r="182" spans="1:12" x14ac:dyDescent="0.25">
      <c r="A182" s="5"/>
      <c r="B182" s="4"/>
      <c r="C182" s="4"/>
      <c r="D182" s="4"/>
      <c r="E182" s="4"/>
      <c r="F182" s="12"/>
      <c r="G182" s="12"/>
      <c r="H182" s="12"/>
      <c r="I182" s="12"/>
      <c r="J182" s="12"/>
      <c r="K182" s="12"/>
      <c r="L182" s="12"/>
    </row>
    <row r="183" spans="1:12" x14ac:dyDescent="0.25">
      <c r="A183" s="5"/>
      <c r="B183" s="4"/>
      <c r="C183" s="4"/>
      <c r="D183" s="4"/>
      <c r="E183" s="4"/>
      <c r="F183" s="12"/>
      <c r="G183" s="12"/>
      <c r="H183" s="12"/>
      <c r="I183" s="12"/>
      <c r="J183" s="12"/>
      <c r="K183" s="12"/>
      <c r="L183" s="12"/>
    </row>
    <row r="184" spans="1:12" x14ac:dyDescent="0.25">
      <c r="A184" s="5"/>
      <c r="B184" s="4"/>
      <c r="C184" s="4"/>
      <c r="D184" s="4"/>
      <c r="E184" s="4"/>
      <c r="F184" s="12"/>
      <c r="G184" s="12"/>
      <c r="H184" s="12"/>
      <c r="I184" s="12"/>
      <c r="J184" s="12"/>
      <c r="K184" s="12"/>
      <c r="L184" s="12"/>
    </row>
    <row r="185" spans="1:12" x14ac:dyDescent="0.25">
      <c r="A185" s="5"/>
      <c r="B185" s="4"/>
      <c r="C185" s="4"/>
      <c r="D185" s="4"/>
      <c r="E185" s="4"/>
      <c r="F185" s="12"/>
      <c r="G185" s="12"/>
      <c r="H185" s="12"/>
      <c r="I185" s="12"/>
      <c r="J185" s="12"/>
      <c r="K185" s="12"/>
      <c r="L185" s="12"/>
    </row>
    <row r="186" spans="1:12" x14ac:dyDescent="0.25">
      <c r="A186" s="5"/>
      <c r="B186" s="4"/>
      <c r="C186" s="4"/>
      <c r="D186" s="4"/>
      <c r="E186" s="4"/>
      <c r="F186" s="12"/>
      <c r="G186" s="12"/>
      <c r="H186" s="12"/>
      <c r="I186" s="12"/>
      <c r="J186" s="12"/>
      <c r="K186" s="12"/>
      <c r="L186" s="12"/>
    </row>
    <row r="187" spans="1:12" x14ac:dyDescent="0.25">
      <c r="A187" s="5"/>
      <c r="B187" s="4"/>
      <c r="C187" s="4"/>
      <c r="D187" s="4"/>
      <c r="E187" s="4"/>
      <c r="F187" s="12"/>
      <c r="G187" s="12"/>
      <c r="H187" s="12"/>
      <c r="I187" s="12"/>
      <c r="J187" s="12"/>
      <c r="K187" s="12"/>
      <c r="L187" s="12"/>
    </row>
    <row r="188" spans="1:12" x14ac:dyDescent="0.25">
      <c r="A188" s="5"/>
      <c r="B188" s="4"/>
      <c r="C188" s="4"/>
      <c r="D188" s="4"/>
      <c r="E188" s="4"/>
      <c r="F188" s="12"/>
      <c r="G188" s="12"/>
      <c r="H188" s="12"/>
      <c r="I188" s="12"/>
      <c r="J188" s="12"/>
      <c r="K188" s="12"/>
      <c r="L188" s="12"/>
    </row>
    <row r="189" spans="1:12" x14ac:dyDescent="0.25">
      <c r="A189" s="5"/>
      <c r="B189" s="4"/>
      <c r="C189" s="4"/>
      <c r="D189" s="4"/>
      <c r="E189" s="4"/>
      <c r="F189" s="12"/>
      <c r="G189" s="12"/>
      <c r="H189" s="12"/>
      <c r="I189" s="12"/>
      <c r="J189" s="12"/>
      <c r="K189" s="12"/>
      <c r="L189" s="12"/>
    </row>
    <row r="190" spans="1:12" x14ac:dyDescent="0.25">
      <c r="A190" s="5"/>
      <c r="B190" s="4"/>
      <c r="C190" s="4"/>
      <c r="D190" s="4"/>
      <c r="E190" s="4"/>
      <c r="F190" s="12"/>
      <c r="G190" s="12"/>
      <c r="H190" s="12"/>
      <c r="I190" s="12"/>
      <c r="J190" s="12"/>
      <c r="K190" s="12"/>
      <c r="L190" s="12"/>
    </row>
    <row r="191" spans="1:12" x14ac:dyDescent="0.25">
      <c r="A191" s="5"/>
      <c r="B191" s="4"/>
      <c r="C191" s="4"/>
      <c r="D191" s="4"/>
      <c r="E191" s="4"/>
      <c r="F191" s="12"/>
      <c r="G191" s="12"/>
      <c r="H191" s="12"/>
      <c r="I191" s="12"/>
      <c r="J191" s="12"/>
      <c r="K191" s="12"/>
      <c r="L191" s="12"/>
    </row>
    <row r="192" spans="1:12" x14ac:dyDescent="0.25">
      <c r="A192" s="5"/>
      <c r="B192" s="4"/>
      <c r="C192" s="4"/>
      <c r="D192" s="4"/>
      <c r="E192" s="4"/>
      <c r="F192" s="12"/>
      <c r="G192" s="12"/>
      <c r="H192" s="12"/>
      <c r="I192" s="12"/>
      <c r="J192" s="12"/>
      <c r="K192" s="12"/>
      <c r="L192" s="12"/>
    </row>
    <row r="193" spans="1:12" x14ac:dyDescent="0.25">
      <c r="A193" s="5"/>
      <c r="B193" s="4"/>
      <c r="C193" s="4"/>
      <c r="D193" s="4"/>
      <c r="E193" s="4"/>
      <c r="F193" s="12"/>
      <c r="G193" s="12"/>
      <c r="H193" s="12"/>
      <c r="I193" s="12"/>
      <c r="J193" s="12"/>
      <c r="K193" s="12"/>
      <c r="L193" s="12"/>
    </row>
    <row r="194" spans="1:12" x14ac:dyDescent="0.25">
      <c r="A194" s="5"/>
      <c r="B194" s="4"/>
      <c r="C194" s="4"/>
      <c r="D194" s="4"/>
      <c r="E194" s="4"/>
      <c r="F194" s="12"/>
      <c r="G194" s="12"/>
      <c r="H194" s="12"/>
      <c r="I194" s="12"/>
      <c r="J194" s="12"/>
      <c r="K194" s="12"/>
      <c r="L194" s="12"/>
    </row>
    <row r="195" spans="1:12" x14ac:dyDescent="0.25">
      <c r="A195" s="5"/>
      <c r="B195" s="4"/>
      <c r="C195" s="4"/>
      <c r="D195" s="4"/>
      <c r="E195" s="4"/>
      <c r="F195" s="12"/>
      <c r="G195" s="12"/>
      <c r="H195" s="12"/>
      <c r="I195" s="12"/>
      <c r="J195" s="12"/>
      <c r="K195" s="12"/>
      <c r="L195" s="12"/>
    </row>
    <row r="196" spans="1:12" x14ac:dyDescent="0.25">
      <c r="A196" s="5"/>
      <c r="B196" s="4"/>
      <c r="C196" s="4"/>
      <c r="D196" s="4"/>
      <c r="E196" s="4"/>
      <c r="F196" s="12"/>
      <c r="G196" s="12"/>
      <c r="H196" s="12"/>
      <c r="I196" s="12"/>
      <c r="J196" s="12"/>
      <c r="K196" s="12"/>
      <c r="L196" s="12"/>
    </row>
    <row r="197" spans="1:12" x14ac:dyDescent="0.25">
      <c r="A197" s="5"/>
      <c r="B197" s="4"/>
      <c r="C197" s="4"/>
      <c r="D197" s="4"/>
      <c r="E197" s="4"/>
      <c r="F197" s="12"/>
      <c r="G197" s="12"/>
      <c r="H197" s="12"/>
      <c r="I197" s="12"/>
      <c r="J197" s="12"/>
      <c r="K197" s="12"/>
      <c r="L197" s="12"/>
    </row>
    <row r="198" spans="1:12" x14ac:dyDescent="0.25">
      <c r="A198" s="5"/>
      <c r="B198" s="4"/>
      <c r="C198" s="4"/>
      <c r="D198" s="4"/>
      <c r="E198" s="4"/>
      <c r="F198" s="12"/>
      <c r="G198" s="12"/>
      <c r="H198" s="12"/>
      <c r="I198" s="12"/>
      <c r="J198" s="12"/>
      <c r="K198" s="12"/>
      <c r="L198" s="12"/>
    </row>
    <row r="199" spans="1:12" x14ac:dyDescent="0.25">
      <c r="A199" s="5"/>
      <c r="B199" s="4"/>
      <c r="C199" s="4"/>
      <c r="D199" s="4"/>
      <c r="E199" s="4"/>
      <c r="F199" s="12"/>
      <c r="G199" s="12"/>
      <c r="H199" s="12"/>
      <c r="I199" s="12"/>
      <c r="J199" s="12"/>
      <c r="K199" s="12"/>
      <c r="L199" s="12"/>
    </row>
    <row r="200" spans="1:12" x14ac:dyDescent="0.25">
      <c r="A200" s="5"/>
      <c r="B200" s="4"/>
      <c r="C200" s="4"/>
      <c r="D200" s="4"/>
      <c r="E200" s="4"/>
      <c r="F200" s="12"/>
      <c r="G200" s="12"/>
      <c r="H200" s="12"/>
      <c r="I200" s="12"/>
      <c r="J200" s="12"/>
      <c r="K200" s="12"/>
      <c r="L200" s="12"/>
    </row>
    <row r="201" spans="1:12" x14ac:dyDescent="0.25">
      <c r="A201" s="5"/>
      <c r="B201" s="4"/>
      <c r="C201" s="4"/>
      <c r="D201" s="4"/>
      <c r="E201" s="4"/>
      <c r="F201" s="12"/>
      <c r="G201" s="12"/>
      <c r="H201" s="12"/>
      <c r="I201" s="12"/>
      <c r="J201" s="12"/>
      <c r="K201" s="12"/>
      <c r="L201" s="12"/>
    </row>
    <row r="202" spans="1:12" x14ac:dyDescent="0.25">
      <c r="A202" s="5"/>
      <c r="B202" s="4"/>
      <c r="C202" s="4"/>
      <c r="D202" s="4"/>
      <c r="E202" s="4"/>
      <c r="F202" s="12"/>
      <c r="G202" s="12"/>
      <c r="H202" s="12"/>
      <c r="I202" s="12"/>
      <c r="J202" s="12"/>
      <c r="K202" s="12"/>
      <c r="L202" s="12"/>
    </row>
    <row r="203" spans="1:12" x14ac:dyDescent="0.25">
      <c r="A203" s="5"/>
      <c r="B203" s="4"/>
      <c r="C203" s="4"/>
      <c r="D203" s="4"/>
      <c r="E203" s="4"/>
      <c r="F203" s="12"/>
      <c r="G203" s="12"/>
      <c r="H203" s="12"/>
      <c r="I203" s="12"/>
      <c r="J203" s="12"/>
      <c r="K203" s="12"/>
      <c r="L203" s="12"/>
    </row>
    <row r="204" spans="1:12" x14ac:dyDescent="0.25">
      <c r="A204" s="5"/>
      <c r="B204" s="4"/>
      <c r="C204" s="4"/>
      <c r="D204" s="4"/>
      <c r="E204" s="4"/>
      <c r="F204" s="12"/>
      <c r="G204" s="12"/>
      <c r="H204" s="12"/>
      <c r="I204" s="12"/>
      <c r="J204" s="12"/>
      <c r="K204" s="12"/>
      <c r="L204" s="12"/>
    </row>
    <row r="205" spans="1:12" x14ac:dyDescent="0.25">
      <c r="A205" s="5"/>
      <c r="B205" s="4"/>
      <c r="C205" s="4"/>
      <c r="D205" s="4"/>
      <c r="E205" s="4"/>
      <c r="F205" s="12"/>
      <c r="G205" s="12"/>
      <c r="H205" s="12"/>
      <c r="I205" s="12"/>
      <c r="J205" s="12"/>
      <c r="K205" s="12"/>
      <c r="L205" s="12"/>
    </row>
    <row r="206" spans="1:12" x14ac:dyDescent="0.25">
      <c r="A206" s="5"/>
      <c r="B206" s="4"/>
      <c r="C206" s="4"/>
      <c r="D206" s="4"/>
      <c r="E206" s="4"/>
      <c r="F206" s="12"/>
      <c r="G206" s="12"/>
      <c r="H206" s="12"/>
      <c r="I206" s="12"/>
      <c r="J206" s="12"/>
      <c r="K206" s="12"/>
      <c r="L206" s="12"/>
    </row>
    <row r="207" spans="1:12" x14ac:dyDescent="0.25">
      <c r="A207" s="5"/>
      <c r="B207" s="4"/>
      <c r="C207" s="4"/>
      <c r="D207" s="4"/>
      <c r="E207" s="4"/>
      <c r="F207" s="12"/>
      <c r="G207" s="12"/>
      <c r="H207" s="12"/>
      <c r="I207" s="12"/>
      <c r="J207" s="12"/>
      <c r="K207" s="12"/>
      <c r="L207" s="12"/>
    </row>
    <row r="208" spans="1:12" x14ac:dyDescent="0.25">
      <c r="A208" s="5"/>
      <c r="B208" s="4"/>
      <c r="C208" s="4"/>
      <c r="D208" s="4"/>
      <c r="E208" s="4"/>
      <c r="F208" s="12"/>
      <c r="G208" s="12"/>
      <c r="H208" s="12"/>
      <c r="I208" s="12"/>
      <c r="J208" s="12"/>
      <c r="K208" s="12"/>
      <c r="L208" s="12"/>
    </row>
    <row r="209" spans="1:12" x14ac:dyDescent="0.25">
      <c r="A209" s="5"/>
      <c r="B209" s="4"/>
      <c r="C209" s="4"/>
      <c r="D209" s="4"/>
      <c r="E209" s="4"/>
      <c r="F209" s="12"/>
      <c r="G209" s="12"/>
      <c r="H209" s="12"/>
      <c r="I209" s="12"/>
      <c r="J209" s="12"/>
      <c r="K209" s="12"/>
      <c r="L209" s="12"/>
    </row>
    <row r="210" spans="1:12" x14ac:dyDescent="0.25">
      <c r="A210" s="5"/>
      <c r="B210" s="4"/>
      <c r="C210" s="4"/>
      <c r="D210" s="4"/>
      <c r="E210" s="4"/>
      <c r="F210" s="12"/>
      <c r="G210" s="12"/>
      <c r="H210" s="12"/>
      <c r="I210" s="12"/>
      <c r="J210" s="12"/>
      <c r="K210" s="12"/>
      <c r="L210" s="12"/>
    </row>
    <row r="211" spans="1:12" x14ac:dyDescent="0.25">
      <c r="A211" s="5"/>
      <c r="B211" s="4"/>
      <c r="C211" s="4"/>
      <c r="D211" s="4"/>
      <c r="E211" s="4"/>
      <c r="F211" s="12"/>
      <c r="G211" s="12"/>
      <c r="H211" s="12"/>
      <c r="I211" s="12"/>
      <c r="J211" s="12"/>
      <c r="K211" s="12"/>
      <c r="L211" s="12"/>
    </row>
    <row r="212" spans="1:12" x14ac:dyDescent="0.25">
      <c r="A212" s="5"/>
      <c r="B212" s="4"/>
      <c r="C212" s="4"/>
      <c r="D212" s="4"/>
      <c r="E212" s="4"/>
      <c r="F212" s="12"/>
      <c r="G212" s="12"/>
      <c r="H212" s="12"/>
      <c r="I212" s="12"/>
      <c r="J212" s="12"/>
      <c r="K212" s="12"/>
      <c r="L212" s="12"/>
    </row>
    <row r="213" spans="1:12" x14ac:dyDescent="0.25">
      <c r="A213" s="5"/>
      <c r="B213" s="4"/>
      <c r="C213" s="4"/>
      <c r="D213" s="4"/>
      <c r="E213" s="4"/>
      <c r="F213" s="12"/>
      <c r="G213" s="12"/>
      <c r="H213" s="12"/>
      <c r="I213" s="12"/>
      <c r="J213" s="12"/>
      <c r="K213" s="12"/>
      <c r="L213" s="12"/>
    </row>
    <row r="214" spans="1:12" x14ac:dyDescent="0.25">
      <c r="A214" s="5"/>
      <c r="B214" s="4"/>
      <c r="C214" s="4"/>
      <c r="D214" s="4"/>
      <c r="E214" s="4"/>
      <c r="F214" s="12"/>
      <c r="G214" s="12"/>
      <c r="H214" s="12"/>
      <c r="I214" s="12"/>
      <c r="J214" s="12"/>
      <c r="K214" s="12"/>
      <c r="L214" s="12"/>
    </row>
    <row r="215" spans="1:12" x14ac:dyDescent="0.25">
      <c r="A215" s="5"/>
      <c r="B215" s="4"/>
      <c r="C215" s="4"/>
      <c r="D215" s="4"/>
      <c r="E215" s="4"/>
      <c r="F215" s="12"/>
      <c r="G215" s="12"/>
      <c r="H215" s="12"/>
      <c r="I215" s="12"/>
      <c r="J215" s="12"/>
      <c r="K215" s="12"/>
      <c r="L215" s="12"/>
    </row>
    <row r="216" spans="1:12" x14ac:dyDescent="0.25">
      <c r="A216" s="5"/>
      <c r="B216" s="4"/>
      <c r="C216" s="4"/>
      <c r="D216" s="4"/>
      <c r="E216" s="4"/>
      <c r="F216" s="12"/>
      <c r="G216" s="12"/>
      <c r="H216" s="12"/>
      <c r="I216" s="12"/>
      <c r="J216" s="12"/>
      <c r="K216" s="12"/>
      <c r="L216" s="12"/>
    </row>
    <row r="217" spans="1:12" x14ac:dyDescent="0.25">
      <c r="A217" s="5"/>
      <c r="B217" s="4"/>
      <c r="C217" s="4"/>
      <c r="D217" s="4"/>
      <c r="E217" s="4"/>
      <c r="F217" s="12"/>
      <c r="G217" s="12"/>
      <c r="H217" s="12"/>
      <c r="I217" s="12"/>
      <c r="J217" s="12"/>
      <c r="K217" s="12"/>
      <c r="L217" s="12"/>
    </row>
    <row r="218" spans="1:12" x14ac:dyDescent="0.25">
      <c r="A218" s="5"/>
      <c r="B218" s="4"/>
      <c r="C218" s="4"/>
      <c r="D218" s="4"/>
      <c r="E218" s="4"/>
      <c r="F218" s="12"/>
      <c r="G218" s="12"/>
      <c r="H218" s="12"/>
      <c r="I218" s="12"/>
      <c r="J218" s="12"/>
      <c r="K218" s="12"/>
      <c r="L218" s="12"/>
    </row>
    <row r="219" spans="1:12" x14ac:dyDescent="0.25">
      <c r="A219" s="5"/>
      <c r="B219" s="4"/>
      <c r="C219" s="4"/>
      <c r="D219" s="4"/>
      <c r="E219" s="4"/>
      <c r="F219" s="12"/>
      <c r="G219" s="12"/>
      <c r="H219" s="12"/>
      <c r="I219" s="12"/>
      <c r="J219" s="12"/>
      <c r="K219" s="12"/>
      <c r="L219" s="12"/>
    </row>
    <row r="220" spans="1:12" x14ac:dyDescent="0.25">
      <c r="A220" s="5"/>
      <c r="B220" s="4"/>
      <c r="C220" s="4"/>
      <c r="D220" s="4"/>
      <c r="E220" s="4"/>
      <c r="F220" s="12"/>
      <c r="G220" s="12"/>
      <c r="H220" s="12"/>
      <c r="I220" s="12"/>
      <c r="J220" s="12"/>
      <c r="K220" s="12"/>
      <c r="L220" s="12"/>
    </row>
    <row r="221" spans="1:12" x14ac:dyDescent="0.25">
      <c r="A221" s="5"/>
      <c r="B221" s="4"/>
      <c r="C221" s="4"/>
      <c r="D221" s="4"/>
      <c r="E221" s="4"/>
      <c r="F221" s="12"/>
      <c r="G221" s="12"/>
      <c r="H221" s="12"/>
      <c r="I221" s="12"/>
      <c r="J221" s="12"/>
      <c r="K221" s="12"/>
      <c r="L221" s="12"/>
    </row>
    <row r="222" spans="1:12" x14ac:dyDescent="0.25">
      <c r="A222" s="5"/>
      <c r="B222" s="4"/>
      <c r="C222" s="4"/>
      <c r="D222" s="4"/>
      <c r="E222" s="4"/>
      <c r="F222" s="12"/>
      <c r="G222" s="12"/>
      <c r="H222" s="12"/>
      <c r="I222" s="12"/>
      <c r="J222" s="12"/>
      <c r="K222" s="12"/>
      <c r="L222" s="12"/>
    </row>
    <row r="223" spans="1:12" x14ac:dyDescent="0.25">
      <c r="A223" s="5"/>
      <c r="B223" s="4"/>
      <c r="C223" s="4"/>
      <c r="D223" s="4"/>
      <c r="E223" s="4"/>
      <c r="F223" s="12"/>
      <c r="G223" s="12"/>
      <c r="H223" s="12"/>
      <c r="I223" s="12"/>
      <c r="J223" s="12"/>
      <c r="K223" s="12"/>
      <c r="L223" s="12"/>
    </row>
    <row r="224" spans="1:12" x14ac:dyDescent="0.25">
      <c r="A224" s="5"/>
      <c r="B224" s="4"/>
      <c r="C224" s="4"/>
      <c r="D224" s="4"/>
      <c r="E224" s="4"/>
      <c r="F224" s="12"/>
      <c r="G224" s="12"/>
      <c r="H224" s="12"/>
      <c r="I224" s="12"/>
      <c r="J224" s="12"/>
      <c r="K224" s="12"/>
      <c r="L224" s="12"/>
    </row>
    <row r="225" spans="1:12" x14ac:dyDescent="0.25">
      <c r="A225" s="5"/>
      <c r="B225" s="4"/>
      <c r="C225" s="4"/>
      <c r="D225" s="4"/>
      <c r="E225" s="4"/>
      <c r="F225" s="12"/>
      <c r="G225" s="12"/>
      <c r="H225" s="12"/>
      <c r="I225" s="12"/>
      <c r="J225" s="12"/>
      <c r="K225" s="12"/>
      <c r="L225" s="12"/>
    </row>
    <row r="226" spans="1:12" x14ac:dyDescent="0.25">
      <c r="A226" s="5"/>
      <c r="B226" s="4"/>
      <c r="C226" s="4"/>
      <c r="D226" s="4"/>
      <c r="E226" s="4"/>
      <c r="F226" s="12"/>
      <c r="G226" s="12"/>
      <c r="H226" s="12"/>
      <c r="I226" s="12"/>
      <c r="J226" s="12"/>
      <c r="K226" s="12"/>
      <c r="L226" s="12"/>
    </row>
    <row r="227" spans="1:12" x14ac:dyDescent="0.25">
      <c r="A227" s="5"/>
      <c r="B227" s="4"/>
      <c r="C227" s="4"/>
      <c r="D227" s="4"/>
      <c r="E227" s="4"/>
      <c r="F227" s="12"/>
      <c r="G227" s="12"/>
      <c r="H227" s="12"/>
      <c r="I227" s="12"/>
      <c r="J227" s="12"/>
      <c r="K227" s="12"/>
      <c r="L227" s="12"/>
    </row>
    <row r="228" spans="1:12" x14ac:dyDescent="0.25">
      <c r="A228" s="5"/>
      <c r="B228" s="4"/>
      <c r="C228" s="4"/>
      <c r="D228" s="4"/>
      <c r="E228" s="4"/>
      <c r="F228" s="12"/>
      <c r="G228" s="12"/>
      <c r="H228" s="12"/>
      <c r="I228" s="12"/>
      <c r="J228" s="12"/>
      <c r="K228" s="12"/>
      <c r="L228" s="12"/>
    </row>
    <row r="229" spans="1:12" x14ac:dyDescent="0.25">
      <c r="A229" s="5"/>
      <c r="B229" s="4"/>
      <c r="C229" s="4"/>
      <c r="D229" s="4"/>
      <c r="E229" s="4"/>
      <c r="F229" s="12"/>
      <c r="G229" s="12"/>
      <c r="H229" s="12"/>
      <c r="I229" s="12"/>
      <c r="J229" s="12"/>
      <c r="K229" s="12"/>
      <c r="L229" s="12"/>
    </row>
    <row r="230" spans="1:12" x14ac:dyDescent="0.25">
      <c r="A230" s="5"/>
      <c r="B230" s="4"/>
      <c r="C230" s="4"/>
      <c r="D230" s="4"/>
      <c r="E230" s="4"/>
      <c r="F230" s="12"/>
      <c r="G230" s="12"/>
      <c r="H230" s="12"/>
      <c r="I230" s="12"/>
      <c r="J230" s="12"/>
      <c r="K230" s="12"/>
      <c r="L230" s="12"/>
    </row>
    <row r="231" spans="1:12" x14ac:dyDescent="0.25">
      <c r="A231" s="5"/>
      <c r="B231" s="4"/>
      <c r="C231" s="4"/>
      <c r="D231" s="4"/>
      <c r="E231" s="4"/>
      <c r="F231" s="12"/>
      <c r="G231" s="12"/>
      <c r="H231" s="12"/>
      <c r="I231" s="12"/>
      <c r="J231" s="12"/>
      <c r="K231" s="12"/>
      <c r="L231" s="12"/>
    </row>
    <row r="232" spans="1:12" x14ac:dyDescent="0.25">
      <c r="A232" s="5"/>
      <c r="B232" s="4"/>
      <c r="C232" s="4"/>
      <c r="D232" s="4"/>
      <c r="E232" s="4"/>
      <c r="F232" s="12"/>
      <c r="G232" s="12"/>
      <c r="H232" s="12"/>
      <c r="I232" s="12"/>
      <c r="J232" s="12"/>
      <c r="K232" s="12"/>
      <c r="L232" s="12"/>
    </row>
    <row r="233" spans="1:12" x14ac:dyDescent="0.25">
      <c r="A233" s="5"/>
      <c r="B233" s="4"/>
      <c r="C233" s="4"/>
      <c r="D233" s="4"/>
      <c r="E233" s="4"/>
      <c r="F233" s="12"/>
      <c r="G233" s="12"/>
      <c r="H233" s="12"/>
      <c r="I233" s="12"/>
      <c r="J233" s="12"/>
      <c r="K233" s="12"/>
      <c r="L233" s="12"/>
    </row>
    <row r="234" spans="1:12" x14ac:dyDescent="0.25">
      <c r="A234" s="5"/>
      <c r="B234" s="4"/>
      <c r="C234" s="4"/>
      <c r="D234" s="4"/>
      <c r="E234" s="4"/>
      <c r="F234" s="12"/>
      <c r="G234" s="12"/>
      <c r="H234" s="12"/>
      <c r="I234" s="12"/>
      <c r="J234" s="12"/>
      <c r="K234" s="12"/>
      <c r="L234" s="12"/>
    </row>
    <row r="235" spans="1:12" x14ac:dyDescent="0.25">
      <c r="A235" s="5"/>
      <c r="B235" s="4"/>
      <c r="C235" s="4"/>
      <c r="D235" s="4"/>
      <c r="E235" s="4"/>
      <c r="F235" s="12"/>
      <c r="G235" s="12"/>
      <c r="H235" s="12"/>
      <c r="I235" s="12"/>
      <c r="J235" s="12"/>
      <c r="K235" s="12"/>
      <c r="L235" s="12"/>
    </row>
    <row r="236" spans="1:12" x14ac:dyDescent="0.25">
      <c r="A236" s="5"/>
      <c r="B236" s="4"/>
      <c r="C236" s="4"/>
      <c r="D236" s="4"/>
      <c r="E236" s="4"/>
      <c r="F236" s="12"/>
      <c r="G236" s="12"/>
      <c r="H236" s="12"/>
      <c r="I236" s="12"/>
      <c r="J236" s="12"/>
      <c r="K236" s="12"/>
      <c r="L236" s="12"/>
    </row>
    <row r="237" spans="1:12" x14ac:dyDescent="0.25">
      <c r="A237" s="5"/>
      <c r="B237" s="4"/>
      <c r="C237" s="4"/>
      <c r="D237" s="4"/>
      <c r="E237" s="4"/>
      <c r="F237" s="12"/>
      <c r="G237" s="12"/>
      <c r="H237" s="12"/>
      <c r="I237" s="12"/>
      <c r="J237" s="12"/>
      <c r="K237" s="12"/>
      <c r="L237" s="12"/>
    </row>
    <row r="238" spans="1:12" x14ac:dyDescent="0.25">
      <c r="A238" s="5"/>
      <c r="B238" s="4"/>
      <c r="C238" s="4"/>
      <c r="D238" s="4"/>
      <c r="E238" s="4"/>
      <c r="F238" s="12"/>
      <c r="G238" s="12"/>
      <c r="H238" s="12"/>
      <c r="I238" s="12"/>
      <c r="J238" s="12"/>
      <c r="K238" s="12"/>
      <c r="L238" s="12"/>
    </row>
    <row r="239" spans="1:12" x14ac:dyDescent="0.25">
      <c r="A239" s="5"/>
      <c r="B239" s="4"/>
      <c r="C239" s="4"/>
      <c r="D239" s="4"/>
      <c r="E239" s="4"/>
      <c r="F239" s="12"/>
      <c r="G239" s="12"/>
      <c r="H239" s="12"/>
      <c r="I239" s="12"/>
      <c r="J239" s="12"/>
      <c r="K239" s="12"/>
      <c r="L239" s="12"/>
    </row>
    <row r="240" spans="1:12" x14ac:dyDescent="0.25">
      <c r="A240" s="5"/>
      <c r="B240" s="4"/>
      <c r="C240" s="4"/>
      <c r="D240" s="4"/>
      <c r="E240" s="4"/>
      <c r="F240" s="12"/>
      <c r="G240" s="12"/>
      <c r="H240" s="12"/>
      <c r="I240" s="12"/>
      <c r="J240" s="12"/>
      <c r="K240" s="12"/>
      <c r="L240" s="12"/>
    </row>
    <row r="241" spans="1:12" x14ac:dyDescent="0.25">
      <c r="A241" s="5"/>
      <c r="B241" s="4"/>
      <c r="C241" s="4"/>
      <c r="D241" s="4"/>
      <c r="E241" s="4"/>
      <c r="F241" s="12"/>
      <c r="G241" s="12"/>
      <c r="H241" s="12"/>
      <c r="I241" s="12"/>
      <c r="J241" s="12"/>
      <c r="K241" s="12"/>
      <c r="L241" s="12"/>
    </row>
    <row r="242" spans="1:12" x14ac:dyDescent="0.25">
      <c r="A242" s="5"/>
      <c r="B242" s="4"/>
      <c r="C242" s="4"/>
      <c r="D242" s="4"/>
      <c r="E242" s="4"/>
      <c r="F242" s="12"/>
      <c r="G242" s="12"/>
      <c r="H242" s="12"/>
      <c r="I242" s="12"/>
      <c r="J242" s="12"/>
      <c r="K242" s="12"/>
      <c r="L242" s="12"/>
    </row>
    <row r="243" spans="1:12" x14ac:dyDescent="0.25">
      <c r="A243" s="5"/>
      <c r="B243" s="4"/>
      <c r="C243" s="4"/>
      <c r="D243" s="4"/>
      <c r="E243" s="4"/>
      <c r="F243" s="12"/>
      <c r="G243" s="12"/>
      <c r="H243" s="12"/>
      <c r="I243" s="12"/>
      <c r="J243" s="12"/>
      <c r="K243" s="12"/>
      <c r="L243" s="12"/>
    </row>
    <row r="244" spans="1:12" x14ac:dyDescent="0.25">
      <c r="A244" s="5"/>
      <c r="B244" s="4"/>
      <c r="C244" s="4"/>
      <c r="D244" s="4"/>
      <c r="E244" s="4"/>
      <c r="F244" s="12"/>
      <c r="G244" s="12"/>
      <c r="H244" s="12"/>
      <c r="I244" s="12"/>
      <c r="J244" s="12"/>
      <c r="K244" s="12"/>
      <c r="L244" s="12"/>
    </row>
    <row r="245" spans="1:12" x14ac:dyDescent="0.25">
      <c r="A245" s="5"/>
      <c r="B245" s="4"/>
      <c r="C245" s="4"/>
      <c r="D245" s="4"/>
      <c r="E245" s="4"/>
      <c r="F245" s="12"/>
      <c r="G245" s="12"/>
      <c r="H245" s="12"/>
      <c r="I245" s="12"/>
      <c r="J245" s="12"/>
      <c r="K245" s="12"/>
      <c r="L245" s="12"/>
    </row>
    <row r="246" spans="1:12" x14ac:dyDescent="0.25">
      <c r="A246" s="5"/>
      <c r="B246" s="4"/>
      <c r="C246" s="4"/>
      <c r="D246" s="4"/>
      <c r="E246" s="4"/>
      <c r="F246" s="12"/>
      <c r="G246" s="12"/>
      <c r="H246" s="12"/>
      <c r="I246" s="12"/>
      <c r="J246" s="12"/>
      <c r="K246" s="12"/>
      <c r="L246" s="12"/>
    </row>
    <row r="247" spans="1:12" x14ac:dyDescent="0.25">
      <c r="A247" s="5"/>
      <c r="B247" s="4"/>
      <c r="C247" s="4"/>
      <c r="D247" s="4"/>
      <c r="E247" s="4"/>
      <c r="F247" s="12"/>
      <c r="G247" s="12"/>
      <c r="H247" s="12"/>
      <c r="I247" s="12"/>
      <c r="J247" s="12"/>
      <c r="K247" s="12"/>
      <c r="L247" s="12"/>
    </row>
    <row r="248" spans="1:12" x14ac:dyDescent="0.25">
      <c r="A248" s="5"/>
      <c r="B248" s="4"/>
      <c r="C248" s="4"/>
      <c r="D248" s="4"/>
      <c r="E248" s="4"/>
      <c r="F248" s="12"/>
      <c r="G248" s="12"/>
      <c r="H248" s="12"/>
      <c r="I248" s="12"/>
      <c r="J248" s="12"/>
      <c r="K248" s="12"/>
      <c r="L248" s="12"/>
    </row>
    <row r="249" spans="1:12" x14ac:dyDescent="0.25">
      <c r="A249" s="5"/>
      <c r="B249" s="4"/>
      <c r="C249" s="4"/>
      <c r="D249" s="4"/>
      <c r="E249" s="4"/>
      <c r="F249" s="12"/>
      <c r="G249" s="12"/>
      <c r="H249" s="12"/>
      <c r="I249" s="12"/>
      <c r="J249" s="12"/>
      <c r="K249" s="12"/>
      <c r="L249" s="12"/>
    </row>
    <row r="250" spans="1:12" x14ac:dyDescent="0.25">
      <c r="A250" s="5"/>
      <c r="B250" s="4"/>
      <c r="C250" s="4"/>
      <c r="D250" s="4"/>
      <c r="E250" s="4"/>
      <c r="F250" s="12"/>
      <c r="G250" s="12"/>
      <c r="H250" s="12"/>
      <c r="I250" s="12"/>
      <c r="J250" s="12"/>
      <c r="K250" s="12"/>
      <c r="L250" s="12"/>
    </row>
    <row r="251" spans="1:12" x14ac:dyDescent="0.25">
      <c r="A251" s="5"/>
      <c r="B251" s="4"/>
      <c r="C251" s="4"/>
      <c r="D251" s="4"/>
      <c r="E251" s="4"/>
      <c r="F251" s="12"/>
      <c r="G251" s="12"/>
      <c r="H251" s="12"/>
      <c r="I251" s="12"/>
      <c r="J251" s="12"/>
      <c r="K251" s="12"/>
      <c r="L251" s="12"/>
    </row>
    <row r="252" spans="1:12" x14ac:dyDescent="0.25">
      <c r="A252" s="5"/>
      <c r="B252" s="4"/>
      <c r="C252" s="4"/>
      <c r="D252" s="4"/>
      <c r="E252" s="4"/>
      <c r="F252" s="12"/>
      <c r="G252" s="12"/>
      <c r="H252" s="12"/>
      <c r="I252" s="12"/>
      <c r="J252" s="12"/>
      <c r="K252" s="12"/>
      <c r="L252" s="12"/>
    </row>
    <row r="253" spans="1:12" x14ac:dyDescent="0.25">
      <c r="A253" s="5"/>
      <c r="B253" s="4"/>
      <c r="C253" s="4"/>
      <c r="D253" s="4"/>
      <c r="E253" s="4"/>
      <c r="F253" s="12"/>
      <c r="G253" s="12"/>
      <c r="H253" s="12"/>
      <c r="I253" s="12"/>
      <c r="J253" s="12"/>
      <c r="K253" s="12"/>
      <c r="L253" s="12"/>
    </row>
    <row r="254" spans="1:12" x14ac:dyDescent="0.25">
      <c r="A254" s="5"/>
      <c r="B254" s="4"/>
      <c r="C254" s="4"/>
      <c r="D254" s="4"/>
      <c r="E254" s="4"/>
      <c r="F254" s="12"/>
      <c r="G254" s="12"/>
      <c r="H254" s="12"/>
      <c r="I254" s="12"/>
      <c r="J254" s="12"/>
      <c r="K254" s="12"/>
      <c r="L254" s="12"/>
    </row>
    <row r="255" spans="1:12" x14ac:dyDescent="0.25">
      <c r="A255" s="5"/>
      <c r="B255" s="4"/>
      <c r="C255" s="4"/>
      <c r="D255" s="4"/>
      <c r="E255" s="4"/>
      <c r="F255" s="12"/>
      <c r="G255" s="12"/>
      <c r="H255" s="12"/>
      <c r="I255" s="12"/>
      <c r="J255" s="12"/>
      <c r="K255" s="12"/>
      <c r="L255" s="12"/>
    </row>
    <row r="256" spans="1:12" x14ac:dyDescent="0.25">
      <c r="A256" s="5"/>
      <c r="B256" s="4"/>
      <c r="C256" s="4"/>
      <c r="D256" s="4"/>
      <c r="E256" s="4"/>
      <c r="F256" s="12"/>
      <c r="G256" s="12"/>
      <c r="H256" s="12"/>
      <c r="I256" s="12"/>
      <c r="J256" s="12"/>
      <c r="K256" s="12"/>
      <c r="L256" s="12"/>
    </row>
    <row r="257" spans="1:12" x14ac:dyDescent="0.25">
      <c r="A257" s="5"/>
      <c r="B257" s="4"/>
      <c r="C257" s="4"/>
      <c r="D257" s="4"/>
      <c r="E257" s="4"/>
      <c r="F257" s="12"/>
      <c r="G257" s="12"/>
      <c r="H257" s="12"/>
      <c r="I257" s="12"/>
      <c r="J257" s="12"/>
      <c r="K257" s="12"/>
      <c r="L257" s="12"/>
    </row>
    <row r="258" spans="1:12" x14ac:dyDescent="0.25">
      <c r="A258" s="5"/>
      <c r="B258" s="4"/>
      <c r="C258" s="4"/>
      <c r="D258" s="4"/>
      <c r="E258" s="4"/>
      <c r="F258" s="12"/>
      <c r="G258" s="12"/>
      <c r="H258" s="12"/>
      <c r="I258" s="12"/>
      <c r="J258" s="12"/>
      <c r="K258" s="12"/>
      <c r="L258" s="12"/>
    </row>
    <row r="259" spans="1:12" x14ac:dyDescent="0.25">
      <c r="A259" s="5"/>
      <c r="B259" s="4"/>
      <c r="C259" s="4"/>
      <c r="D259" s="4"/>
      <c r="E259" s="4"/>
      <c r="F259" s="12"/>
      <c r="G259" s="12"/>
      <c r="H259" s="12"/>
      <c r="I259" s="12"/>
      <c r="J259" s="12"/>
      <c r="K259" s="12"/>
      <c r="L259" s="12"/>
    </row>
    <row r="260" spans="1:12" x14ac:dyDescent="0.25">
      <c r="A260" s="5"/>
      <c r="B260" s="4"/>
      <c r="C260" s="4"/>
      <c r="D260" s="4"/>
      <c r="E260" s="4"/>
      <c r="F260" s="12"/>
      <c r="G260" s="12"/>
      <c r="H260" s="12"/>
      <c r="I260" s="12"/>
      <c r="J260" s="12"/>
      <c r="K260" s="12"/>
      <c r="L260" s="12"/>
    </row>
    <row r="261" spans="1:12" x14ac:dyDescent="0.25">
      <c r="A261" s="5"/>
      <c r="B261" s="4"/>
      <c r="C261" s="4"/>
      <c r="D261" s="4"/>
      <c r="E261" s="4"/>
      <c r="F261" s="12"/>
      <c r="G261" s="12"/>
      <c r="H261" s="12"/>
      <c r="I261" s="12"/>
      <c r="J261" s="12"/>
      <c r="K261" s="12"/>
      <c r="L261" s="12"/>
    </row>
    <row r="262" spans="1:12" x14ac:dyDescent="0.25">
      <c r="A262" s="5"/>
      <c r="B262" s="4"/>
      <c r="C262" s="4"/>
      <c r="D262" s="4"/>
      <c r="E262" s="4"/>
      <c r="F262" s="12"/>
      <c r="G262" s="12"/>
      <c r="H262" s="12"/>
      <c r="I262" s="12"/>
      <c r="J262" s="12"/>
      <c r="K262" s="12"/>
      <c r="L262" s="12"/>
    </row>
    <row r="263" spans="1:12" x14ac:dyDescent="0.25">
      <c r="A263" s="5"/>
      <c r="B263" s="4"/>
      <c r="C263" s="4"/>
      <c r="D263" s="4"/>
      <c r="E263" s="4"/>
      <c r="F263" s="12"/>
      <c r="G263" s="12"/>
      <c r="H263" s="12"/>
      <c r="I263" s="12"/>
      <c r="J263" s="12"/>
      <c r="K263" s="12"/>
      <c r="L263" s="12"/>
    </row>
    <row r="264" spans="1:12" x14ac:dyDescent="0.25">
      <c r="A264" s="5"/>
      <c r="B264" s="4"/>
      <c r="C264" s="4"/>
      <c r="D264" s="4"/>
      <c r="E264" s="4"/>
      <c r="F264" s="12"/>
      <c r="G264" s="12"/>
      <c r="H264" s="12"/>
      <c r="I264" s="12"/>
      <c r="J264" s="12"/>
      <c r="K264" s="12"/>
      <c r="L264" s="12"/>
    </row>
    <row r="265" spans="1:12" x14ac:dyDescent="0.25">
      <c r="A265" s="5"/>
      <c r="B265" s="4"/>
      <c r="C265" s="4"/>
      <c r="D265" s="4"/>
      <c r="E265" s="4"/>
      <c r="F265" s="12"/>
      <c r="G265" s="12"/>
      <c r="H265" s="12"/>
      <c r="I265" s="12"/>
      <c r="J265" s="12"/>
      <c r="K265" s="12"/>
      <c r="L265" s="12"/>
    </row>
    <row r="266" spans="1:12" x14ac:dyDescent="0.25">
      <c r="A266" s="5"/>
      <c r="B266" s="4"/>
      <c r="C266" s="4"/>
      <c r="D266" s="4"/>
      <c r="E266" s="4"/>
      <c r="F266" s="12"/>
      <c r="G266" s="12"/>
      <c r="H266" s="12"/>
      <c r="I266" s="12"/>
      <c r="J266" s="12"/>
      <c r="K266" s="12"/>
      <c r="L266" s="12"/>
    </row>
    <row r="267" spans="1:12" x14ac:dyDescent="0.25">
      <c r="A267" s="5"/>
      <c r="B267" s="4"/>
      <c r="C267" s="4"/>
      <c r="D267" s="4"/>
      <c r="E267" s="4"/>
      <c r="F267" s="12"/>
      <c r="G267" s="12"/>
      <c r="H267" s="12"/>
      <c r="I267" s="12"/>
      <c r="J267" s="12"/>
      <c r="K267" s="12"/>
      <c r="L267" s="12"/>
    </row>
    <row r="268" spans="1:12" x14ac:dyDescent="0.25">
      <c r="A268" s="5"/>
      <c r="B268" s="4"/>
      <c r="C268" s="4"/>
      <c r="D268" s="4"/>
      <c r="E268" s="4"/>
      <c r="F268" s="12"/>
      <c r="G268" s="12"/>
      <c r="H268" s="12"/>
      <c r="I268" s="12"/>
      <c r="J268" s="12"/>
      <c r="K268" s="12"/>
      <c r="L268" s="12"/>
    </row>
    <row r="269" spans="1:12" x14ac:dyDescent="0.25">
      <c r="A269" s="5"/>
      <c r="B269" s="4"/>
      <c r="C269" s="4"/>
      <c r="D269" s="4"/>
      <c r="E269" s="4"/>
      <c r="F269" s="12"/>
      <c r="G269" s="12"/>
      <c r="H269" s="12"/>
      <c r="I269" s="12"/>
      <c r="J269" s="12"/>
      <c r="K269" s="12"/>
      <c r="L269" s="12"/>
    </row>
    <row r="270" spans="1:12" x14ac:dyDescent="0.25">
      <c r="A270" s="5"/>
      <c r="B270" s="4"/>
      <c r="C270" s="4"/>
      <c r="D270" s="4"/>
      <c r="E270" s="4"/>
      <c r="F270" s="12"/>
      <c r="G270" s="12"/>
      <c r="H270" s="12"/>
      <c r="I270" s="12"/>
      <c r="J270" s="12"/>
      <c r="K270" s="12"/>
      <c r="L270" s="12"/>
    </row>
    <row r="271" spans="1:12" x14ac:dyDescent="0.25">
      <c r="A271" s="5"/>
      <c r="B271" s="4"/>
      <c r="C271" s="4"/>
      <c r="D271" s="4"/>
      <c r="E271" s="4"/>
      <c r="F271" s="12"/>
      <c r="G271" s="12"/>
      <c r="H271" s="12"/>
      <c r="I271" s="12"/>
      <c r="J271" s="12"/>
      <c r="K271" s="12"/>
      <c r="L271" s="12"/>
    </row>
    <row r="272" spans="1:12" x14ac:dyDescent="0.25">
      <c r="A272" s="5"/>
      <c r="B272" s="4"/>
      <c r="C272" s="4"/>
      <c r="D272" s="4"/>
      <c r="E272" s="4"/>
      <c r="F272" s="12"/>
      <c r="G272" s="12"/>
      <c r="H272" s="12"/>
      <c r="I272" s="12"/>
      <c r="J272" s="12"/>
      <c r="K272" s="12"/>
      <c r="L272" s="12"/>
    </row>
    <row r="273" spans="1:12" x14ac:dyDescent="0.25">
      <c r="A273" s="5"/>
      <c r="B273" s="4"/>
      <c r="C273" s="4"/>
      <c r="D273" s="4"/>
      <c r="E273" s="4"/>
      <c r="F273" s="12"/>
      <c r="G273" s="12"/>
      <c r="H273" s="12"/>
      <c r="I273" s="12"/>
      <c r="J273" s="12"/>
      <c r="K273" s="12"/>
      <c r="L273" s="12"/>
    </row>
    <row r="274" spans="1:12" x14ac:dyDescent="0.25">
      <c r="A274" s="5"/>
      <c r="B274" s="4"/>
      <c r="C274" s="4"/>
      <c r="D274" s="4"/>
      <c r="E274" s="4"/>
      <c r="F274" s="12"/>
      <c r="G274" s="12"/>
      <c r="H274" s="12"/>
      <c r="I274" s="12"/>
      <c r="J274" s="12"/>
      <c r="K274" s="12"/>
      <c r="L274" s="12"/>
    </row>
    <row r="275" spans="1:12" x14ac:dyDescent="0.25">
      <c r="A275" s="5"/>
      <c r="B275" s="4"/>
      <c r="C275" s="4"/>
      <c r="D275" s="4"/>
      <c r="E275" s="4"/>
      <c r="F275" s="12"/>
      <c r="G275" s="12"/>
      <c r="H275" s="12"/>
      <c r="I275" s="12"/>
      <c r="J275" s="12"/>
      <c r="K275" s="12"/>
      <c r="L275" s="12"/>
    </row>
    <row r="276" spans="1:12" x14ac:dyDescent="0.25">
      <c r="A276" s="5"/>
      <c r="B276" s="4"/>
      <c r="C276" s="4"/>
      <c r="D276" s="4"/>
      <c r="E276" s="4"/>
      <c r="F276" s="12"/>
      <c r="G276" s="12"/>
      <c r="H276" s="12"/>
      <c r="I276" s="12"/>
      <c r="J276" s="12"/>
      <c r="K276" s="12"/>
      <c r="L276" s="12"/>
    </row>
    <row r="277" spans="1:12" x14ac:dyDescent="0.25">
      <c r="A277" s="5"/>
      <c r="B277" s="4"/>
      <c r="C277" s="4"/>
      <c r="D277" s="4"/>
      <c r="E277" s="4"/>
      <c r="F277" s="12"/>
      <c r="G277" s="12"/>
      <c r="H277" s="12"/>
      <c r="I277" s="12"/>
      <c r="J277" s="12"/>
      <c r="K277" s="12"/>
      <c r="L277" s="12"/>
    </row>
    <row r="278" spans="1:12" x14ac:dyDescent="0.25">
      <c r="A278" s="5"/>
      <c r="B278" s="4"/>
      <c r="C278" s="4"/>
      <c r="D278" s="4"/>
      <c r="E278" s="4"/>
      <c r="F278" s="12"/>
      <c r="G278" s="12"/>
      <c r="H278" s="12"/>
      <c r="I278" s="12"/>
      <c r="J278" s="12"/>
      <c r="K278" s="12"/>
      <c r="L278" s="12"/>
    </row>
    <row r="279" spans="1:12" x14ac:dyDescent="0.25">
      <c r="A279" s="5"/>
      <c r="B279" s="4"/>
      <c r="C279" s="4"/>
      <c r="D279" s="4"/>
      <c r="E279" s="4"/>
      <c r="F279" s="12"/>
      <c r="G279" s="12"/>
      <c r="H279" s="12"/>
      <c r="I279" s="12"/>
      <c r="J279" s="12"/>
      <c r="K279" s="12"/>
      <c r="L279" s="12"/>
    </row>
    <row r="280" spans="1:12" x14ac:dyDescent="0.25">
      <c r="A280" s="5"/>
      <c r="B280" s="4"/>
      <c r="C280" s="4"/>
      <c r="D280" s="4"/>
      <c r="E280" s="4"/>
      <c r="F280" s="12"/>
      <c r="G280" s="12"/>
      <c r="H280" s="12"/>
      <c r="I280" s="12"/>
      <c r="J280" s="12"/>
      <c r="K280" s="12"/>
      <c r="L280" s="12"/>
    </row>
    <row r="281" spans="1:12" x14ac:dyDescent="0.25">
      <c r="A281" s="5"/>
      <c r="B281" s="4"/>
      <c r="C281" s="4"/>
      <c r="D281" s="4"/>
      <c r="E281" s="4"/>
      <c r="F281" s="12"/>
      <c r="G281" s="12"/>
      <c r="H281" s="12"/>
      <c r="I281" s="12"/>
      <c r="J281" s="12"/>
      <c r="K281" s="12"/>
      <c r="L281" s="12"/>
    </row>
    <row r="282" spans="1:12" x14ac:dyDescent="0.25">
      <c r="A282" s="5"/>
      <c r="B282" s="4"/>
      <c r="C282" s="4"/>
      <c r="D282" s="4"/>
      <c r="E282" s="4"/>
      <c r="F282" s="12"/>
      <c r="G282" s="12"/>
      <c r="H282" s="12"/>
      <c r="I282" s="12"/>
      <c r="J282" s="12"/>
      <c r="K282" s="12"/>
      <c r="L282" s="12"/>
    </row>
    <row r="283" spans="1:12" x14ac:dyDescent="0.25">
      <c r="A283" s="5"/>
      <c r="B283" s="4"/>
      <c r="C283" s="4"/>
      <c r="D283" s="4"/>
      <c r="E283" s="4"/>
      <c r="F283" s="12"/>
      <c r="G283" s="12"/>
      <c r="H283" s="12"/>
      <c r="I283" s="12"/>
      <c r="J283" s="12"/>
      <c r="K283" s="12"/>
      <c r="L283" s="12"/>
    </row>
    <row r="284" spans="1:12" x14ac:dyDescent="0.25">
      <c r="A284" s="5"/>
      <c r="B284" s="4"/>
      <c r="C284" s="4"/>
      <c r="D284" s="4"/>
      <c r="E284" s="4"/>
      <c r="F284" s="12"/>
      <c r="G284" s="12"/>
      <c r="H284" s="12"/>
      <c r="I284" s="12"/>
      <c r="J284" s="12"/>
      <c r="K284" s="12"/>
      <c r="L284" s="12"/>
    </row>
    <row r="285" spans="1:12" x14ac:dyDescent="0.25">
      <c r="A285" s="5"/>
      <c r="B285" s="4"/>
      <c r="C285" s="4"/>
      <c r="D285" s="4"/>
      <c r="E285" s="4"/>
      <c r="F285" s="12"/>
      <c r="G285" s="12"/>
      <c r="H285" s="12"/>
      <c r="I285" s="12"/>
      <c r="J285" s="12"/>
      <c r="K285" s="12"/>
      <c r="L285" s="12"/>
    </row>
    <row r="286" spans="1:12" x14ac:dyDescent="0.25">
      <c r="A286" s="5"/>
      <c r="B286" s="4"/>
      <c r="C286" s="4"/>
      <c r="D286" s="4"/>
      <c r="E286" s="4"/>
      <c r="F286" s="12"/>
      <c r="G286" s="12"/>
      <c r="H286" s="12"/>
      <c r="I286" s="12"/>
      <c r="J286" s="12"/>
      <c r="K286" s="12"/>
      <c r="L286" s="12"/>
    </row>
    <row r="287" spans="1:12" x14ac:dyDescent="0.25">
      <c r="A287" s="5"/>
      <c r="B287" s="4"/>
      <c r="C287" s="4"/>
      <c r="D287" s="4"/>
      <c r="E287" s="4"/>
      <c r="F287" s="12"/>
      <c r="G287" s="12"/>
      <c r="H287" s="12"/>
      <c r="I287" s="12"/>
      <c r="J287" s="12"/>
      <c r="K287" s="12"/>
      <c r="L287" s="12"/>
    </row>
    <row r="288" spans="1:12" x14ac:dyDescent="0.25">
      <c r="A288" s="5"/>
      <c r="B288" s="4"/>
      <c r="C288" s="4"/>
      <c r="D288" s="4"/>
      <c r="E288" s="4"/>
      <c r="F288" s="12"/>
      <c r="G288" s="12"/>
      <c r="H288" s="12"/>
      <c r="I288" s="12"/>
      <c r="J288" s="12"/>
      <c r="K288" s="12"/>
      <c r="L288" s="12"/>
    </row>
    <row r="289" spans="1:12" x14ac:dyDescent="0.25">
      <c r="A289" s="5"/>
      <c r="B289" s="4"/>
      <c r="C289" s="4"/>
      <c r="D289" s="4"/>
      <c r="E289" s="4"/>
      <c r="F289" s="12"/>
      <c r="G289" s="12"/>
      <c r="H289" s="12"/>
      <c r="I289" s="12"/>
      <c r="J289" s="12"/>
      <c r="K289" s="12"/>
      <c r="L289" s="12"/>
    </row>
    <row r="290" spans="1:12" x14ac:dyDescent="0.25">
      <c r="A290" s="5"/>
      <c r="B290" s="4"/>
      <c r="C290" s="4"/>
      <c r="D290" s="4"/>
      <c r="E290" s="4"/>
      <c r="F290" s="12"/>
      <c r="G290" s="12"/>
      <c r="H290" s="12"/>
      <c r="I290" s="12"/>
      <c r="J290" s="12"/>
      <c r="K290" s="12"/>
      <c r="L290" s="12"/>
    </row>
    <row r="291" spans="1:12" x14ac:dyDescent="0.25">
      <c r="A291" s="5"/>
      <c r="B291" s="4"/>
      <c r="C291" s="4"/>
      <c r="D291" s="4"/>
      <c r="E291" s="4"/>
      <c r="F291" s="12"/>
      <c r="G291" s="12"/>
      <c r="H291" s="12"/>
      <c r="I291" s="12"/>
      <c r="J291" s="12"/>
      <c r="K291" s="12"/>
      <c r="L291" s="12"/>
    </row>
    <row r="292" spans="1:12" x14ac:dyDescent="0.25">
      <c r="A292" s="5"/>
      <c r="B292" s="4"/>
      <c r="C292" s="4"/>
      <c r="D292" s="4"/>
      <c r="E292" s="4"/>
      <c r="F292" s="12"/>
      <c r="G292" s="12"/>
      <c r="H292" s="12"/>
      <c r="I292" s="12"/>
      <c r="J292" s="12"/>
      <c r="K292" s="12"/>
      <c r="L292" s="12"/>
    </row>
    <row r="293" spans="1:12" x14ac:dyDescent="0.25">
      <c r="A293" s="5"/>
      <c r="B293" s="4"/>
      <c r="C293" s="4"/>
      <c r="D293" s="4"/>
      <c r="E293" s="4"/>
      <c r="F293" s="12"/>
      <c r="G293" s="12"/>
      <c r="H293" s="12"/>
      <c r="I293" s="12"/>
      <c r="J293" s="12"/>
      <c r="K293" s="12"/>
      <c r="L293" s="12"/>
    </row>
    <row r="294" spans="1:12" x14ac:dyDescent="0.25">
      <c r="A294" s="5"/>
      <c r="B294" s="4"/>
      <c r="C294" s="4"/>
      <c r="D294" s="4"/>
      <c r="E294" s="4"/>
      <c r="F294" s="12"/>
      <c r="G294" s="12"/>
      <c r="H294" s="12"/>
      <c r="I294" s="12"/>
      <c r="J294" s="12"/>
      <c r="K294" s="12"/>
      <c r="L294" s="12"/>
    </row>
    <row r="295" spans="1:12" x14ac:dyDescent="0.25">
      <c r="A295" s="5"/>
      <c r="B295" s="4"/>
      <c r="C295" s="4"/>
      <c r="D295" s="4"/>
      <c r="E295" s="4"/>
      <c r="F295" s="12"/>
      <c r="G295" s="12"/>
      <c r="H295" s="12"/>
      <c r="I295" s="12"/>
      <c r="J295" s="12"/>
      <c r="K295" s="12"/>
      <c r="L295" s="12"/>
    </row>
    <row r="296" spans="1:12" x14ac:dyDescent="0.25">
      <c r="A296" s="5"/>
      <c r="B296" s="4"/>
      <c r="C296" s="4"/>
      <c r="D296" s="4"/>
      <c r="E296" s="4"/>
      <c r="F296" s="12"/>
      <c r="G296" s="12"/>
      <c r="H296" s="12"/>
      <c r="I296" s="12"/>
      <c r="J296" s="12"/>
      <c r="K296" s="12"/>
      <c r="L296" s="12"/>
    </row>
    <row r="297" spans="1:12" x14ac:dyDescent="0.25">
      <c r="A297" s="5"/>
      <c r="B297" s="4"/>
      <c r="C297" s="4"/>
      <c r="D297" s="4"/>
      <c r="E297" s="4"/>
      <c r="F297" s="12"/>
      <c r="G297" s="12"/>
      <c r="H297" s="12"/>
      <c r="I297" s="12"/>
      <c r="J297" s="12"/>
      <c r="K297" s="12"/>
      <c r="L297" s="12"/>
    </row>
    <row r="298" spans="1:12" x14ac:dyDescent="0.25">
      <c r="A298" s="5"/>
      <c r="B298" s="4"/>
      <c r="C298" s="4"/>
      <c r="D298" s="4"/>
      <c r="E298" s="4"/>
      <c r="F298" s="12"/>
      <c r="G298" s="12"/>
      <c r="H298" s="12"/>
      <c r="I298" s="12"/>
      <c r="J298" s="12"/>
      <c r="K298" s="12"/>
      <c r="L298" s="12"/>
    </row>
    <row r="299" spans="1:12" x14ac:dyDescent="0.25">
      <c r="A299" s="5"/>
      <c r="B299" s="4"/>
      <c r="C299" s="4"/>
      <c r="D299" s="4"/>
      <c r="E299" s="4"/>
      <c r="F299" s="12"/>
      <c r="G299" s="12"/>
      <c r="H299" s="12"/>
      <c r="I299" s="12"/>
      <c r="J299" s="12"/>
      <c r="K299" s="12"/>
      <c r="L299" s="12"/>
    </row>
    <row r="300" spans="1:12" x14ac:dyDescent="0.25">
      <c r="A300" s="5"/>
      <c r="B300" s="4"/>
      <c r="C300" s="4"/>
      <c r="D300" s="4"/>
      <c r="E300" s="4"/>
      <c r="F300" s="12"/>
      <c r="G300" s="12"/>
      <c r="H300" s="12"/>
      <c r="I300" s="12"/>
      <c r="J300" s="12"/>
      <c r="K300" s="12"/>
      <c r="L300" s="12"/>
    </row>
    <row r="301" spans="1:12" x14ac:dyDescent="0.25">
      <c r="A301" s="5"/>
      <c r="B301" s="4"/>
      <c r="C301" s="4"/>
      <c r="D301" s="4"/>
      <c r="E301" s="4"/>
      <c r="F301" s="12"/>
      <c r="G301" s="12"/>
      <c r="H301" s="12"/>
      <c r="I301" s="12"/>
      <c r="J301" s="12"/>
      <c r="K301" s="12"/>
      <c r="L301" s="12"/>
    </row>
    <row r="302" spans="1:12" x14ac:dyDescent="0.25">
      <c r="A302" s="5"/>
      <c r="B302" s="4"/>
      <c r="C302" s="4"/>
      <c r="D302" s="4"/>
      <c r="E302" s="4"/>
      <c r="F302" s="12"/>
      <c r="G302" s="12"/>
      <c r="H302" s="12"/>
      <c r="I302" s="12"/>
      <c r="J302" s="12"/>
      <c r="K302" s="12"/>
      <c r="L302" s="12"/>
    </row>
    <row r="303" spans="1:12" x14ac:dyDescent="0.25">
      <c r="A303" s="5"/>
      <c r="B303" s="4"/>
      <c r="C303" s="4"/>
      <c r="D303" s="4"/>
      <c r="E303" s="4"/>
      <c r="F303" s="12"/>
      <c r="G303" s="12"/>
      <c r="H303" s="12"/>
      <c r="I303" s="12"/>
      <c r="J303" s="12"/>
      <c r="K303" s="12"/>
      <c r="L303" s="12"/>
    </row>
    <row r="304" spans="1:12" x14ac:dyDescent="0.25">
      <c r="A304" s="5"/>
      <c r="B304" s="4"/>
      <c r="C304" s="4"/>
      <c r="D304" s="4"/>
      <c r="E304" s="4"/>
      <c r="F304" s="12"/>
      <c r="G304" s="12"/>
      <c r="H304" s="12"/>
      <c r="I304" s="12"/>
      <c r="J304" s="12"/>
      <c r="K304" s="12"/>
      <c r="L304" s="12"/>
    </row>
    <row r="305" spans="1:12" x14ac:dyDescent="0.25">
      <c r="A305" s="5"/>
      <c r="B305" s="4"/>
      <c r="C305" s="4"/>
      <c r="D305" s="4"/>
      <c r="E305" s="4"/>
      <c r="F305" s="12"/>
      <c r="G305" s="12"/>
      <c r="H305" s="12"/>
      <c r="I305" s="12"/>
      <c r="J305" s="12"/>
      <c r="K305" s="12"/>
      <c r="L305" s="12"/>
    </row>
    <row r="306" spans="1:12" x14ac:dyDescent="0.25">
      <c r="A306" s="5"/>
      <c r="B306" s="4"/>
      <c r="C306" s="4"/>
      <c r="D306" s="4"/>
      <c r="E306" s="4"/>
      <c r="F306" s="12"/>
      <c r="G306" s="12"/>
      <c r="H306" s="12"/>
      <c r="I306" s="12"/>
      <c r="J306" s="12"/>
      <c r="K306" s="12"/>
      <c r="L306" s="12"/>
    </row>
    <row r="307" spans="1:12" x14ac:dyDescent="0.25">
      <c r="A307" s="5"/>
      <c r="B307" s="4"/>
      <c r="C307" s="4"/>
      <c r="D307" s="4"/>
      <c r="E307" s="4"/>
      <c r="F307" s="12"/>
      <c r="G307" s="12"/>
      <c r="H307" s="12"/>
      <c r="I307" s="12"/>
      <c r="J307" s="12"/>
      <c r="K307" s="12"/>
      <c r="L307" s="12"/>
    </row>
    <row r="308" spans="1:12" x14ac:dyDescent="0.25">
      <c r="A308" s="5"/>
      <c r="B308" s="4"/>
      <c r="C308" s="4"/>
      <c r="D308" s="4"/>
      <c r="E308" s="4"/>
      <c r="F308" s="12"/>
      <c r="G308" s="12"/>
      <c r="H308" s="12"/>
      <c r="I308" s="12"/>
      <c r="J308" s="12"/>
      <c r="K308" s="12"/>
      <c r="L308" s="12"/>
    </row>
    <row r="309" spans="1:12" x14ac:dyDescent="0.25">
      <c r="A309" s="5"/>
      <c r="B309" s="4"/>
      <c r="C309" s="4"/>
      <c r="D309" s="4"/>
      <c r="E309" s="4"/>
      <c r="F309" s="12"/>
      <c r="G309" s="12"/>
      <c r="H309" s="12"/>
      <c r="I309" s="12"/>
      <c r="J309" s="12"/>
      <c r="K309" s="12"/>
      <c r="L309" s="12"/>
    </row>
    <row r="310" spans="1:12" x14ac:dyDescent="0.25">
      <c r="A310" s="5"/>
      <c r="B310" s="4"/>
      <c r="C310" s="4"/>
      <c r="D310" s="4"/>
      <c r="E310" s="4"/>
      <c r="F310" s="12"/>
      <c r="G310" s="12"/>
      <c r="H310" s="12"/>
      <c r="I310" s="12"/>
      <c r="J310" s="12"/>
      <c r="K310" s="12"/>
      <c r="L310" s="12"/>
    </row>
    <row r="311" spans="1:12" x14ac:dyDescent="0.25">
      <c r="A311" s="5"/>
      <c r="B311" s="4"/>
      <c r="C311" s="4"/>
      <c r="D311" s="4"/>
      <c r="E311" s="4"/>
      <c r="F311" s="12"/>
      <c r="G311" s="12"/>
      <c r="H311" s="12"/>
      <c r="I311" s="12"/>
      <c r="J311" s="12"/>
      <c r="K311" s="12"/>
      <c r="L311" s="12"/>
    </row>
    <row r="312" spans="1:12" x14ac:dyDescent="0.25">
      <c r="A312" s="5"/>
      <c r="B312" s="4"/>
      <c r="C312" s="4"/>
      <c r="D312" s="4"/>
      <c r="E312" s="4"/>
      <c r="F312" s="12"/>
      <c r="G312" s="12"/>
      <c r="H312" s="12"/>
      <c r="I312" s="12"/>
      <c r="J312" s="12"/>
      <c r="K312" s="12"/>
      <c r="L312" s="12"/>
    </row>
    <row r="313" spans="1:12" x14ac:dyDescent="0.25">
      <c r="A313" s="5"/>
      <c r="B313" s="4"/>
      <c r="C313" s="4"/>
      <c r="D313" s="4"/>
      <c r="E313" s="4"/>
      <c r="F313" s="12"/>
      <c r="G313" s="12"/>
      <c r="H313" s="12"/>
      <c r="I313" s="12"/>
      <c r="J313" s="12"/>
      <c r="K313" s="12"/>
      <c r="L313" s="12"/>
    </row>
    <row r="314" spans="1:12" x14ac:dyDescent="0.25">
      <c r="A314" s="5"/>
      <c r="B314" s="4"/>
      <c r="C314" s="4"/>
      <c r="D314" s="4"/>
      <c r="E314" s="4"/>
      <c r="F314" s="12"/>
      <c r="G314" s="12"/>
      <c r="H314" s="12"/>
      <c r="I314" s="12"/>
      <c r="J314" s="12"/>
      <c r="K314" s="12"/>
      <c r="L314" s="12"/>
    </row>
    <row r="315" spans="1:12" x14ac:dyDescent="0.25">
      <c r="A315" s="5"/>
      <c r="B315" s="4"/>
      <c r="C315" s="4"/>
      <c r="D315" s="4"/>
      <c r="E315" s="4"/>
      <c r="F315" s="12"/>
      <c r="G315" s="12"/>
      <c r="H315" s="12"/>
      <c r="I315" s="12"/>
      <c r="J315" s="12"/>
      <c r="K315" s="12"/>
      <c r="L315" s="12"/>
    </row>
    <row r="316" spans="1:12" x14ac:dyDescent="0.25">
      <c r="A316" s="5"/>
      <c r="B316" s="4"/>
      <c r="C316" s="4"/>
      <c r="D316" s="4"/>
      <c r="E316" s="4"/>
      <c r="F316" s="12"/>
      <c r="G316" s="12"/>
      <c r="H316" s="12"/>
      <c r="I316" s="12"/>
      <c r="J316" s="12"/>
      <c r="K316" s="12"/>
      <c r="L316" s="12"/>
    </row>
    <row r="317" spans="1:12" x14ac:dyDescent="0.25">
      <c r="A317" s="5"/>
      <c r="B317" s="4"/>
      <c r="C317" s="4"/>
      <c r="D317" s="4"/>
      <c r="E317" s="4"/>
      <c r="F317" s="12"/>
      <c r="G317" s="12"/>
      <c r="H317" s="12"/>
      <c r="I317" s="12"/>
      <c r="J317" s="12"/>
      <c r="K317" s="12"/>
      <c r="L317" s="12"/>
    </row>
    <row r="318" spans="1:12" x14ac:dyDescent="0.25">
      <c r="A318" s="5"/>
      <c r="B318" s="4"/>
      <c r="C318" s="4"/>
      <c r="D318" s="4"/>
      <c r="E318" s="4"/>
      <c r="F318" s="12"/>
      <c r="G318" s="12"/>
      <c r="H318" s="12"/>
      <c r="I318" s="12"/>
      <c r="J318" s="12"/>
      <c r="K318" s="12"/>
      <c r="L318" s="12"/>
    </row>
    <row r="319" spans="1:12" x14ac:dyDescent="0.25">
      <c r="A319" s="5"/>
      <c r="B319" s="4"/>
      <c r="C319" s="4"/>
      <c r="D319" s="4"/>
      <c r="E319" s="4"/>
      <c r="F319" s="12"/>
      <c r="G319" s="12"/>
      <c r="H319" s="12"/>
      <c r="I319" s="12"/>
      <c r="J319" s="12"/>
      <c r="K319" s="12"/>
      <c r="L319" s="12"/>
    </row>
    <row r="320" spans="1:12" x14ac:dyDescent="0.25">
      <c r="A320" s="5"/>
      <c r="B320" s="4"/>
      <c r="C320" s="4"/>
      <c r="D320" s="4"/>
      <c r="E320" s="4"/>
      <c r="F320" s="12"/>
      <c r="G320" s="12"/>
      <c r="H320" s="12"/>
      <c r="I320" s="12"/>
      <c r="J320" s="12"/>
      <c r="K320" s="12"/>
      <c r="L320" s="12"/>
    </row>
    <row r="321" spans="1:12" x14ac:dyDescent="0.25">
      <c r="A321" s="5"/>
      <c r="B321" s="4"/>
      <c r="C321" s="4"/>
      <c r="D321" s="4"/>
      <c r="E321" s="4"/>
      <c r="F321" s="12"/>
      <c r="G321" s="12"/>
      <c r="H321" s="12"/>
      <c r="I321" s="12"/>
      <c r="J321" s="12"/>
      <c r="K321" s="12"/>
      <c r="L321" s="12"/>
    </row>
    <row r="322" spans="1:12" x14ac:dyDescent="0.25">
      <c r="A322" s="5"/>
      <c r="B322" s="4"/>
      <c r="C322" s="4"/>
      <c r="D322" s="4"/>
      <c r="E322" s="4"/>
      <c r="F322" s="12"/>
      <c r="G322" s="12"/>
      <c r="H322" s="12"/>
      <c r="I322" s="12"/>
      <c r="J322" s="12"/>
      <c r="K322" s="12"/>
      <c r="L322" s="12"/>
    </row>
    <row r="323" spans="1:12" x14ac:dyDescent="0.25">
      <c r="A323" s="5"/>
      <c r="B323" s="4"/>
      <c r="C323" s="4"/>
      <c r="D323" s="4"/>
      <c r="E323" s="4"/>
      <c r="F323" s="12"/>
      <c r="G323" s="12"/>
      <c r="H323" s="12"/>
      <c r="I323" s="12"/>
      <c r="J323" s="12"/>
      <c r="K323" s="12"/>
      <c r="L323" s="12"/>
    </row>
    <row r="324" spans="1:12" x14ac:dyDescent="0.25">
      <c r="A324" s="5"/>
      <c r="B324" s="4"/>
      <c r="C324" s="4"/>
      <c r="D324" s="4"/>
      <c r="E324" s="4"/>
      <c r="F324" s="12"/>
      <c r="G324" s="12"/>
      <c r="H324" s="12"/>
      <c r="I324" s="12"/>
      <c r="J324" s="12"/>
      <c r="K324" s="12"/>
      <c r="L324" s="12"/>
    </row>
    <row r="325" spans="1:12" x14ac:dyDescent="0.25">
      <c r="A325" s="5"/>
      <c r="B325" s="4"/>
      <c r="C325" s="4"/>
      <c r="D325" s="4"/>
      <c r="E325" s="4"/>
      <c r="F325" s="12"/>
      <c r="G325" s="12"/>
      <c r="H325" s="12"/>
      <c r="I325" s="12"/>
      <c r="J325" s="12"/>
      <c r="K325" s="12"/>
      <c r="L325" s="12"/>
    </row>
    <row r="326" spans="1:12" x14ac:dyDescent="0.25">
      <c r="A326" s="5"/>
      <c r="B326" s="4"/>
      <c r="C326" s="4"/>
      <c r="D326" s="4"/>
      <c r="E326" s="4"/>
      <c r="F326" s="12"/>
      <c r="G326" s="12"/>
      <c r="H326" s="12"/>
      <c r="I326" s="12"/>
      <c r="J326" s="12"/>
      <c r="K326" s="12"/>
      <c r="L326" s="12"/>
    </row>
    <row r="327" spans="1:12" x14ac:dyDescent="0.25">
      <c r="A327" s="5"/>
      <c r="B327" s="4"/>
      <c r="C327" s="4"/>
      <c r="D327" s="4"/>
      <c r="E327" s="4"/>
      <c r="F327" s="12"/>
      <c r="G327" s="12"/>
      <c r="H327" s="12"/>
      <c r="I327" s="12"/>
      <c r="J327" s="12"/>
      <c r="K327" s="12"/>
      <c r="L327" s="12"/>
    </row>
    <row r="328" spans="1:12" x14ac:dyDescent="0.25">
      <c r="A328" s="5"/>
      <c r="B328" s="4"/>
      <c r="C328" s="4"/>
      <c r="D328" s="4"/>
      <c r="E328" s="4"/>
      <c r="F328" s="12"/>
      <c r="G328" s="12"/>
      <c r="H328" s="12"/>
      <c r="I328" s="12"/>
      <c r="J328" s="12"/>
      <c r="K328" s="12"/>
      <c r="L328" s="12"/>
    </row>
    <row r="329" spans="1:12" x14ac:dyDescent="0.25">
      <c r="A329" s="5"/>
      <c r="B329" s="4"/>
      <c r="C329" s="4"/>
      <c r="D329" s="4"/>
      <c r="E329" s="4"/>
      <c r="F329" s="12"/>
      <c r="G329" s="12"/>
      <c r="H329" s="12"/>
      <c r="I329" s="12"/>
      <c r="J329" s="12"/>
      <c r="K329" s="12"/>
      <c r="L329" s="12"/>
    </row>
    <row r="330" spans="1:12" x14ac:dyDescent="0.25">
      <c r="A330" s="5"/>
      <c r="B330" s="4"/>
      <c r="C330" s="4"/>
      <c r="D330" s="4"/>
      <c r="E330" s="4"/>
      <c r="F330" s="12"/>
      <c r="G330" s="12"/>
      <c r="H330" s="12"/>
      <c r="I330" s="12"/>
      <c r="J330" s="12"/>
      <c r="K330" s="12"/>
      <c r="L330" s="12"/>
    </row>
    <row r="331" spans="1:12" x14ac:dyDescent="0.25">
      <c r="A331" s="5"/>
      <c r="B331" s="4"/>
      <c r="C331" s="4"/>
      <c r="D331" s="4"/>
      <c r="E331" s="4"/>
      <c r="F331" s="12"/>
      <c r="G331" s="12"/>
      <c r="H331" s="12"/>
      <c r="I331" s="12"/>
      <c r="J331" s="12"/>
      <c r="K331" s="12"/>
      <c r="L331" s="12"/>
    </row>
    <row r="332" spans="1:12" x14ac:dyDescent="0.25">
      <c r="A332" s="5"/>
      <c r="B332" s="4"/>
      <c r="C332" s="4"/>
      <c r="D332" s="4"/>
      <c r="E332" s="4"/>
      <c r="F332" s="12"/>
      <c r="G332" s="12"/>
      <c r="H332" s="12"/>
      <c r="I332" s="12"/>
      <c r="J332" s="12"/>
      <c r="K332" s="12"/>
      <c r="L332" s="12"/>
    </row>
    <row r="333" spans="1:12" x14ac:dyDescent="0.25">
      <c r="A333" s="5"/>
      <c r="B333" s="4"/>
      <c r="C333" s="4"/>
      <c r="D333" s="4"/>
      <c r="E333" s="4"/>
      <c r="F333" s="12"/>
      <c r="G333" s="12"/>
      <c r="H333" s="12"/>
      <c r="I333" s="12"/>
      <c r="J333" s="12"/>
      <c r="K333" s="12"/>
      <c r="L333" s="12"/>
    </row>
    <row r="334" spans="1:12" x14ac:dyDescent="0.25">
      <c r="A334" s="5"/>
      <c r="B334" s="4"/>
      <c r="C334" s="4"/>
      <c r="D334" s="4"/>
      <c r="E334" s="4"/>
      <c r="F334" s="12"/>
      <c r="G334" s="12"/>
      <c r="H334" s="12"/>
      <c r="I334" s="12"/>
      <c r="J334" s="12"/>
      <c r="K334" s="12"/>
      <c r="L334" s="12"/>
    </row>
    <row r="335" spans="1:12" x14ac:dyDescent="0.25">
      <c r="A335" s="5"/>
      <c r="B335" s="4"/>
      <c r="C335" s="4"/>
      <c r="D335" s="4"/>
      <c r="E335" s="4"/>
      <c r="F335" s="12"/>
      <c r="G335" s="12"/>
      <c r="H335" s="12"/>
      <c r="I335" s="12"/>
      <c r="J335" s="12"/>
      <c r="K335" s="12"/>
      <c r="L335" s="12"/>
    </row>
    <row r="336" spans="1:12" x14ac:dyDescent="0.25">
      <c r="A336" s="5"/>
      <c r="B336" s="4"/>
      <c r="C336" s="4"/>
      <c r="D336" s="4"/>
      <c r="E336" s="4"/>
      <c r="F336" s="12"/>
      <c r="G336" s="12"/>
      <c r="H336" s="12"/>
      <c r="I336" s="12"/>
      <c r="J336" s="12"/>
      <c r="K336" s="12"/>
      <c r="L336" s="12"/>
    </row>
    <row r="337" spans="1:12" x14ac:dyDescent="0.25">
      <c r="A337" s="5"/>
      <c r="B337" s="4"/>
      <c r="C337" s="4"/>
      <c r="D337" s="4"/>
      <c r="E337" s="4"/>
      <c r="F337" s="12"/>
      <c r="G337" s="12"/>
      <c r="H337" s="12"/>
      <c r="I337" s="12"/>
      <c r="J337" s="12"/>
      <c r="K337" s="12"/>
      <c r="L337" s="12"/>
    </row>
    <row r="338" spans="1:12" x14ac:dyDescent="0.25">
      <c r="A338" s="5"/>
      <c r="B338" s="4"/>
      <c r="C338" s="4"/>
      <c r="D338" s="4"/>
      <c r="E338" s="4"/>
      <c r="F338" s="12"/>
      <c r="G338" s="12"/>
      <c r="H338" s="12"/>
      <c r="I338" s="12"/>
      <c r="J338" s="12"/>
      <c r="K338" s="12"/>
      <c r="L338" s="12"/>
    </row>
    <row r="339" spans="1:12" x14ac:dyDescent="0.25">
      <c r="A339" s="5"/>
      <c r="B339" s="4"/>
      <c r="C339" s="4"/>
      <c r="D339" s="4"/>
      <c r="E339" s="4"/>
      <c r="F339" s="12"/>
      <c r="G339" s="12"/>
      <c r="H339" s="12"/>
      <c r="I339" s="12"/>
      <c r="J339" s="12"/>
      <c r="K339" s="12"/>
      <c r="L339" s="12"/>
    </row>
    <row r="340" spans="1:12" x14ac:dyDescent="0.25">
      <c r="A340" s="5"/>
      <c r="B340" s="4"/>
      <c r="C340" s="4"/>
      <c r="D340" s="4"/>
      <c r="E340" s="4"/>
      <c r="F340" s="12"/>
      <c r="G340" s="12"/>
      <c r="H340" s="12"/>
      <c r="I340" s="12"/>
      <c r="J340" s="12"/>
      <c r="K340" s="12"/>
      <c r="L340" s="12"/>
    </row>
  </sheetData>
  <sheetProtection algorithmName="SHA-512" hashValue="kVfUmSqDjxEEugFa9YMIgOwGYSq2vXadpKHNKPebAziGqQJgAQ5m0mLaN3wXBKTci1IAxPAWBWzdFvMIxK1/sw==" saltValue="ZoYyYksUp8/XhJcbb0YGhw==" spinCount="100000" sheet="1" objects="1" scenarios="1" selectLockedCells="1"/>
  <protectedRanges>
    <protectedRange sqref="D57:D59" name="parameters"/>
    <protectedRange sqref="B16:B39" name="Aanduiding"/>
    <protectedRange sqref="D5:E8 D4 F5" name="Project Gegevens"/>
    <protectedRange sqref="E2" name="Project Gegevens_1"/>
  </protectedRanges>
  <mergeCells count="11">
    <mergeCell ref="U3:AD4"/>
    <mergeCell ref="B103:F105"/>
    <mergeCell ref="I3:J3"/>
    <mergeCell ref="E11:H11"/>
    <mergeCell ref="E12:H12"/>
    <mergeCell ref="E13:H13"/>
    <mergeCell ref="D64:F64"/>
    <mergeCell ref="D77:F77"/>
    <mergeCell ref="D99:F99"/>
    <mergeCell ref="C93:F93"/>
    <mergeCell ref="H74:M76"/>
  </mergeCells>
  <dataValidations count="2">
    <dataValidation type="list" allowBlank="1" showInputMessage="1" showErrorMessage="1" sqref="I3" xr:uid="{412A00B6-6E91-4352-8A5C-398C443F8292}">
      <formula1>$O$3:$O$4</formula1>
    </dataValidation>
    <dataValidation type="list" allowBlank="1" showDropDown="1" showInputMessage="1" showErrorMessage="1" errorTitle="Invalid entry. Must be ' x '" sqref="D11:D13 D57:D59" xr:uid="{265DB185-4B95-4CF8-A3FB-F85CA5BC5C50}">
      <formula1>$K$10</formula1>
    </dataValidation>
  </dataValidations>
  <pageMargins left="0.7" right="0.7" top="0.75" bottom="0.75" header="0.3" footer="0.3"/>
  <pageSetup paperSize="9" scale="50" orientation="portrait" r:id="rId1"/>
  <colBreaks count="1" manualBreakCount="1">
    <brk id="13" max="120" man="1"/>
  </colBreaks>
  <drawing r:id="rId2"/>
  <mc:AlternateContent xmlns:mc="http://schemas.openxmlformats.org/markup-compatibility/2006">
    <mc:Choice Requires="v">
      <legacyDrawing r:id="rId3"/>
    </mc:Choice>
  </mc:AlternateContent>
  <controls>
    <control shapeId="8207" r:id="rId4" name="CommandButton1">
      <controlPr locked="0" defaultSize="0" autoLine="0" autoPict="0" r:id="rId5">
        <anchor moveWithCells="1">
          <from>
            <xdr:col>2</xdr:col>
            <xdr:colOff>2095500</xdr:colOff>
            <xdr:row>1</xdr:row>
            <xdr:rowOff>19050</xdr:rowOff>
          </from>
          <to>
            <xdr:col>2</xdr:col>
            <xdr:colOff>3486150</xdr:colOff>
            <xdr:row>3</xdr:row>
            <xdr:rowOff>133350</xdr:rowOff>
          </to>
        </anchor>
      </controlPr>
    </control>
  </control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00257A"/>
    <pageSetUpPr autoPageBreaks="0"/>
  </sheetPr>
  <dimension ref="A1:AT145"/>
  <sheetViews>
    <sheetView topLeftCell="A56" zoomScale="90" zoomScaleNormal="90" workbookViewId="0">
      <selection activeCell="L68" sqref="L68"/>
    </sheetView>
  </sheetViews>
  <sheetFormatPr defaultRowHeight="15" x14ac:dyDescent="0.25"/>
  <cols>
    <col min="1" max="1" width="3.7109375" style="1" customWidth="1"/>
    <col min="2" max="2" width="9.5703125" customWidth="1"/>
    <col min="3" max="3" width="46.140625" customWidth="1"/>
    <col min="4" max="4" width="13.140625" customWidth="1"/>
    <col min="5" max="5" width="15.5703125" customWidth="1"/>
    <col min="6" max="6" width="18.140625" style="19" customWidth="1"/>
    <col min="7" max="7" width="1.5703125" style="19" customWidth="1"/>
    <col min="8" max="8" width="4.42578125" style="19" customWidth="1"/>
    <col min="9" max="9" width="10.140625" style="19" customWidth="1"/>
    <col min="10" max="10" width="10" style="19" customWidth="1"/>
    <col min="11" max="11" width="4.85546875" style="19" hidden="1" customWidth="1"/>
    <col min="12" max="12" width="2.28515625" style="19" customWidth="1"/>
    <col min="13" max="13" width="27" style="12" customWidth="1"/>
    <col min="14" max="15" width="9.140625" style="36" customWidth="1"/>
    <col min="16" max="20" width="9.140625" style="36"/>
    <col min="21" max="46" width="9.140625" style="37"/>
  </cols>
  <sheetData>
    <row r="1" spans="1:46" ht="6" customHeight="1" x14ac:dyDescent="0.5">
      <c r="A1" s="87"/>
      <c r="B1" s="87"/>
      <c r="C1" s="87"/>
      <c r="D1" s="87"/>
      <c r="E1" s="87"/>
      <c r="F1" s="87"/>
      <c r="G1" s="87"/>
      <c r="H1" s="87"/>
      <c r="I1" s="87"/>
      <c r="J1" s="87"/>
      <c r="K1" s="87"/>
      <c r="L1" s="87"/>
      <c r="M1" s="87"/>
    </row>
    <row r="2" spans="1:46" ht="15.75" customHeight="1" x14ac:dyDescent="0.5">
      <c r="A2" s="87"/>
      <c r="B2" s="87"/>
      <c r="C2" s="87"/>
      <c r="D2" s="87"/>
      <c r="E2" s="90" t="s">
        <v>117</v>
      </c>
      <c r="F2" s="201" t="s">
        <v>225</v>
      </c>
      <c r="G2" s="203"/>
      <c r="H2" s="203"/>
      <c r="I2" s="204" t="s">
        <v>207</v>
      </c>
      <c r="J2" s="202"/>
      <c r="K2" s="87"/>
      <c r="L2" s="87"/>
      <c r="M2" s="87"/>
    </row>
    <row r="3" spans="1:46" ht="18" customHeight="1" x14ac:dyDescent="0.5">
      <c r="A3" s="87"/>
      <c r="B3" s="87"/>
      <c r="C3" s="87"/>
      <c r="D3" s="87"/>
      <c r="F3" s="87"/>
      <c r="G3" s="87"/>
      <c r="H3" s="87"/>
      <c r="I3" s="87"/>
      <c r="J3" s="87"/>
      <c r="K3" s="87"/>
      <c r="L3" s="87"/>
      <c r="M3" s="87"/>
    </row>
    <row r="4" spans="1:46" s="38" customFormat="1" ht="18" customHeight="1" x14ac:dyDescent="0.5">
      <c r="A4" s="87"/>
      <c r="B4" s="87"/>
      <c r="C4" s="87"/>
      <c r="D4" s="87"/>
      <c r="E4" s="204" t="s">
        <v>240</v>
      </c>
      <c r="F4" s="221" t="s">
        <v>253</v>
      </c>
      <c r="G4" s="87"/>
      <c r="H4" s="87"/>
      <c r="I4" s="87"/>
      <c r="J4" s="200"/>
      <c r="K4" s="87"/>
      <c r="L4" s="87"/>
      <c r="M4" s="87"/>
    </row>
    <row r="5" spans="1:46" s="38" customFormat="1" ht="18" customHeight="1" x14ac:dyDescent="0.5">
      <c r="A5" s="87"/>
      <c r="B5" s="87"/>
      <c r="C5" s="87"/>
      <c r="D5" s="87"/>
      <c r="E5" s="87"/>
      <c r="F5" s="87"/>
      <c r="G5" s="87"/>
      <c r="H5" s="87"/>
      <c r="I5" s="199"/>
      <c r="J5" s="87"/>
      <c r="K5" s="87"/>
      <c r="L5" s="87"/>
      <c r="M5" s="87"/>
    </row>
    <row r="6" spans="1:46" s="38" customFormat="1" ht="18" hidden="1" customHeight="1" x14ac:dyDescent="0.5">
      <c r="A6" s="87"/>
      <c r="B6" s="87"/>
      <c r="C6" s="87"/>
      <c r="D6" s="87"/>
      <c r="E6" s="87"/>
      <c r="F6" s="87"/>
      <c r="G6" s="87"/>
      <c r="H6" s="87"/>
      <c r="I6" s="87"/>
      <c r="J6" s="87"/>
      <c r="K6" s="87"/>
      <c r="L6" s="87"/>
      <c r="M6" s="87"/>
    </row>
    <row r="7" spans="1:46" s="38" customFormat="1" ht="18" hidden="1" customHeight="1" x14ac:dyDescent="0.5">
      <c r="A7" s="87"/>
      <c r="B7" s="87"/>
      <c r="C7" s="87"/>
      <c r="D7" s="87"/>
      <c r="E7" s="87"/>
      <c r="F7" s="87"/>
      <c r="G7" s="87"/>
      <c r="H7" s="87"/>
      <c r="I7" s="87"/>
      <c r="J7" s="87"/>
      <c r="K7" s="87"/>
      <c r="L7" s="87"/>
      <c r="M7" s="87"/>
    </row>
    <row r="8" spans="1:46" s="4" customFormat="1" ht="15" hidden="1" customHeight="1" thickBot="1" x14ac:dyDescent="0.55000000000000004">
      <c r="A8" s="13"/>
      <c r="B8" s="13"/>
      <c r="C8" s="13"/>
      <c r="D8" s="13"/>
      <c r="E8" s="13"/>
      <c r="F8" s="13"/>
      <c r="G8" s="13"/>
      <c r="H8" s="13"/>
      <c r="I8" s="13"/>
      <c r="J8" s="13"/>
      <c r="K8" s="13"/>
      <c r="L8" s="13"/>
      <c r="M8" s="87"/>
      <c r="N8" s="36"/>
      <c r="O8" s="36"/>
      <c r="P8" s="36"/>
      <c r="Q8" s="36"/>
      <c r="R8" s="36"/>
      <c r="S8" s="36"/>
      <c r="T8" s="36"/>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spans="1:46" s="10" customFormat="1" ht="21" hidden="1" customHeight="1" thickBot="1" x14ac:dyDescent="0.55000000000000004">
      <c r="A9" s="13"/>
      <c r="B9" s="88" t="s">
        <v>51</v>
      </c>
      <c r="C9" s="14"/>
      <c r="D9" s="14"/>
      <c r="E9" s="14"/>
      <c r="F9" s="14"/>
      <c r="G9" s="14"/>
      <c r="H9" s="14"/>
      <c r="I9" s="14"/>
      <c r="J9" s="14"/>
      <c r="K9" s="14"/>
      <c r="L9" s="47"/>
      <c r="M9" s="87"/>
      <c r="N9" s="39"/>
      <c r="O9" s="39"/>
      <c r="P9" s="39"/>
      <c r="Q9" s="39"/>
      <c r="R9" s="39"/>
      <c r="S9" s="39"/>
      <c r="T9" s="39"/>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row>
    <row r="10" spans="1:46" s="5" customFormat="1" ht="16.149999999999999" customHeight="1" thickBot="1" x14ac:dyDescent="0.55000000000000004">
      <c r="A10" s="13"/>
      <c r="B10" s="89"/>
      <c r="C10" s="89"/>
      <c r="D10" s="90" t="s">
        <v>10</v>
      </c>
      <c r="E10" s="91"/>
      <c r="F10" s="13"/>
      <c r="G10" s="13"/>
      <c r="H10" s="13"/>
      <c r="I10" s="13"/>
      <c r="J10" s="13"/>
      <c r="K10" s="13"/>
      <c r="L10" s="13"/>
      <c r="M10" s="87"/>
      <c r="N10" s="36"/>
      <c r="O10" s="36"/>
      <c r="P10" s="36"/>
      <c r="Q10" s="36"/>
      <c r="R10" s="36"/>
      <c r="S10" s="36"/>
      <c r="T10" s="36"/>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row>
    <row r="11" spans="1:46" s="5" customFormat="1" ht="22.5" customHeight="1" thickBot="1" x14ac:dyDescent="0.55000000000000004">
      <c r="A11" s="13"/>
      <c r="B11" s="13"/>
      <c r="C11" s="190" t="s">
        <v>206</v>
      </c>
      <c r="D11" s="152"/>
      <c r="E11" s="238" t="s">
        <v>39</v>
      </c>
      <c r="F11" s="239"/>
      <c r="G11" s="239"/>
      <c r="H11" s="240"/>
      <c r="I11" s="13"/>
      <c r="J11" s="13"/>
      <c r="K11" s="13"/>
      <c r="L11" s="13"/>
      <c r="M11" s="87"/>
      <c r="N11" s="36"/>
      <c r="O11" s="36"/>
      <c r="P11" s="36"/>
      <c r="Q11" s="36"/>
      <c r="R11" s="36"/>
      <c r="S11" s="36"/>
      <c r="T11" s="36"/>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row>
    <row r="12" spans="1:46" s="5" customFormat="1" ht="22.5" customHeight="1" thickBot="1" x14ac:dyDescent="0.35">
      <c r="A12" s="13"/>
      <c r="B12" s="89"/>
      <c r="C12" s="92"/>
      <c r="D12" s="152"/>
      <c r="E12" s="238" t="s">
        <v>88</v>
      </c>
      <c r="F12" s="239"/>
      <c r="G12" s="239"/>
      <c r="H12" s="240"/>
      <c r="I12" s="13"/>
      <c r="J12" s="13"/>
      <c r="K12" s="13"/>
      <c r="L12" s="13"/>
      <c r="M12" s="13"/>
      <c r="N12" s="36"/>
      <c r="O12" s="36"/>
      <c r="P12" s="36"/>
      <c r="Q12" s="36"/>
      <c r="R12" s="36"/>
      <c r="S12" s="36"/>
      <c r="T12" s="36"/>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spans="1:46" s="5" customFormat="1" ht="22.5" customHeight="1" thickBot="1" x14ac:dyDescent="0.35">
      <c r="A13" s="13"/>
      <c r="B13" s="89"/>
      <c r="C13" s="93"/>
      <c r="D13" s="153"/>
      <c r="E13" s="238" t="s">
        <v>114</v>
      </c>
      <c r="F13" s="239"/>
      <c r="G13" s="239"/>
      <c r="H13" s="240"/>
      <c r="I13" s="13"/>
      <c r="J13" s="13"/>
      <c r="K13" s="13"/>
      <c r="L13" s="13"/>
      <c r="M13" s="13"/>
      <c r="N13" s="36"/>
      <c r="O13" s="36"/>
      <c r="P13" s="36"/>
      <c r="Q13" s="36"/>
      <c r="R13" s="36"/>
      <c r="S13" s="36"/>
      <c r="T13" s="36"/>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row>
    <row r="14" spans="1:46" s="4" customFormat="1" ht="15" customHeight="1" thickBot="1" x14ac:dyDescent="0.3">
      <c r="A14" s="13"/>
      <c r="B14" s="13"/>
      <c r="C14" s="13"/>
      <c r="D14" s="213"/>
      <c r="E14" s="13"/>
      <c r="F14" s="13"/>
      <c r="G14" s="13"/>
      <c r="H14" s="13"/>
      <c r="I14" s="13"/>
      <c r="J14" s="13"/>
      <c r="K14" s="13"/>
      <c r="L14" s="13"/>
      <c r="M14" s="13"/>
      <c r="N14" s="36"/>
      <c r="O14" s="36"/>
      <c r="P14" s="36"/>
      <c r="Q14" s="36"/>
      <c r="R14" s="36"/>
      <c r="S14" s="36"/>
      <c r="T14" s="36"/>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spans="1:46" s="4" customFormat="1" ht="15" hidden="1" customHeight="1" x14ac:dyDescent="0.25">
      <c r="A15" s="13"/>
      <c r="B15" s="13"/>
      <c r="C15" s="13"/>
      <c r="D15" s="13"/>
      <c r="E15" s="13"/>
      <c r="F15" s="13"/>
      <c r="G15" s="13"/>
      <c r="H15" s="13"/>
      <c r="I15" s="13"/>
      <c r="J15" s="13"/>
      <c r="K15" s="13"/>
      <c r="L15" s="13"/>
      <c r="M15" s="13"/>
      <c r="N15" s="36"/>
      <c r="O15" s="36"/>
      <c r="P15" s="36"/>
      <c r="Q15" s="36"/>
      <c r="R15" s="36"/>
      <c r="S15" s="36"/>
      <c r="T15" s="36"/>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row>
    <row r="16" spans="1:46" s="4" customFormat="1" ht="15.75" hidden="1" thickBot="1" x14ac:dyDescent="0.3">
      <c r="A16" s="13"/>
      <c r="B16" s="13"/>
      <c r="C16" s="13"/>
      <c r="D16" s="13"/>
      <c r="E16" s="13"/>
      <c r="F16" s="13"/>
      <c r="G16" s="13"/>
      <c r="H16" s="13"/>
      <c r="I16" s="13"/>
      <c r="J16" s="13"/>
      <c r="K16" s="13"/>
      <c r="L16" s="13"/>
      <c r="M16" s="13"/>
      <c r="N16" s="36"/>
      <c r="O16" s="36"/>
      <c r="P16" s="36"/>
      <c r="Q16" s="36"/>
      <c r="R16" s="36"/>
      <c r="S16" s="36"/>
      <c r="T16" s="36"/>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row>
    <row r="17" spans="1:46" s="3" customFormat="1" ht="15.75" thickBot="1" x14ac:dyDescent="0.3">
      <c r="A17" s="13"/>
      <c r="B17" s="94"/>
      <c r="C17" s="95" t="s">
        <v>7</v>
      </c>
      <c r="D17" s="95"/>
      <c r="E17" s="95"/>
      <c r="F17" s="95"/>
      <c r="G17" s="95"/>
      <c r="H17" s="95"/>
      <c r="I17" s="95"/>
      <c r="J17" s="95"/>
      <c r="K17" s="95"/>
      <c r="L17" s="96"/>
      <c r="M17" s="13"/>
      <c r="N17" s="42"/>
      <c r="O17" s="42"/>
      <c r="P17" s="42"/>
      <c r="Q17" s="42"/>
      <c r="R17" s="42"/>
      <c r="S17" s="42"/>
      <c r="T17" s="42"/>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s="8" customFormat="1" ht="15.75" thickBot="1" x14ac:dyDescent="0.3">
      <c r="A18" s="13"/>
      <c r="B18" s="97" t="s">
        <v>3</v>
      </c>
      <c r="C18" s="13" t="s">
        <v>254</v>
      </c>
      <c r="D18" s="13"/>
      <c r="E18" s="13"/>
      <c r="F18" s="13"/>
      <c r="G18" s="13"/>
      <c r="H18" s="13"/>
      <c r="I18" s="86" t="s">
        <v>213</v>
      </c>
      <c r="J18" s="13"/>
      <c r="K18" s="13"/>
      <c r="L18" s="21"/>
      <c r="M18" s="13"/>
      <c r="N18" s="36"/>
      <c r="O18" s="36"/>
      <c r="P18" s="36"/>
      <c r="Q18" s="36"/>
      <c r="R18" s="36"/>
      <c r="S18" s="36"/>
      <c r="T18" s="36"/>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spans="1:46" s="7" customFormat="1" ht="15.75" hidden="1" thickBot="1" x14ac:dyDescent="0.3">
      <c r="A19" s="13"/>
      <c r="B19" s="98"/>
      <c r="C19" s="83"/>
      <c r="D19" s="59"/>
      <c r="E19" s="83"/>
      <c r="F19" s="83"/>
      <c r="G19" s="83"/>
      <c r="H19" s="83"/>
      <c r="I19" s="84" t="s">
        <v>9</v>
      </c>
      <c r="J19" s="83"/>
      <c r="K19" s="83"/>
      <c r="L19" s="85"/>
      <c r="M19" s="13"/>
      <c r="N19" s="36"/>
      <c r="O19" s="36"/>
      <c r="P19" s="42"/>
      <c r="Q19" s="42"/>
      <c r="R19" s="42"/>
      <c r="S19" s="42"/>
      <c r="T19" s="42"/>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s="8" customFormat="1" ht="15.75" thickBot="1" x14ac:dyDescent="0.3">
      <c r="A20" s="13"/>
      <c r="B20" s="154"/>
      <c r="C20" s="99" t="s">
        <v>41</v>
      </c>
      <c r="D20" s="17"/>
      <c r="E20" s="17"/>
      <c r="F20" s="17"/>
      <c r="G20" s="17"/>
      <c r="H20" s="17"/>
      <c r="I20" s="80">
        <f>IF(B20="",0,J20)</f>
        <v>0</v>
      </c>
      <c r="J20" s="80">
        <v>25</v>
      </c>
      <c r="K20" s="17">
        <v>25</v>
      </c>
      <c r="L20" s="20"/>
      <c r="M20" s="13"/>
      <c r="N20" s="36"/>
      <c r="O20" s="36"/>
      <c r="P20" s="36"/>
      <c r="Q20" s="36"/>
      <c r="R20" s="36"/>
      <c r="S20" s="36"/>
      <c r="T20" s="36"/>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spans="1:46" s="5" customFormat="1" ht="15.75" thickBot="1" x14ac:dyDescent="0.3">
      <c r="A21" s="13"/>
      <c r="B21" s="155"/>
      <c r="C21" s="100" t="s">
        <v>40</v>
      </c>
      <c r="D21" s="13"/>
      <c r="E21" s="13"/>
      <c r="F21" s="13"/>
      <c r="G21" s="13"/>
      <c r="H21" s="13"/>
      <c r="I21" s="81">
        <f t="shared" ref="I21:I25" si="0">IF(B21="",0,J21)</f>
        <v>0</v>
      </c>
      <c r="J21" s="81">
        <v>75</v>
      </c>
      <c r="K21" s="13">
        <v>76</v>
      </c>
      <c r="L21" s="21"/>
      <c r="M21" s="13"/>
      <c r="N21" s="36"/>
      <c r="O21" s="36"/>
      <c r="P21" s="36"/>
      <c r="Q21" s="36"/>
      <c r="R21" s="36"/>
      <c r="S21" s="36"/>
      <c r="T21" s="36"/>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spans="1:46" s="5" customFormat="1" ht="15.75" thickBot="1" x14ac:dyDescent="0.3">
      <c r="A22" s="13"/>
      <c r="B22" s="155"/>
      <c r="C22" s="100" t="s">
        <v>78</v>
      </c>
      <c r="D22" s="13"/>
      <c r="E22" s="13"/>
      <c r="F22" s="13"/>
      <c r="G22" s="13"/>
      <c r="H22" s="13"/>
      <c r="I22" s="81">
        <f t="shared" si="0"/>
        <v>0</v>
      </c>
      <c r="J22" s="81">
        <v>50</v>
      </c>
      <c r="K22" s="13">
        <v>51</v>
      </c>
      <c r="L22" s="21"/>
      <c r="M22" s="13"/>
      <c r="N22" s="36"/>
      <c r="O22" s="36"/>
      <c r="P22" s="36"/>
      <c r="Q22" s="36"/>
      <c r="R22" s="36"/>
      <c r="S22" s="36"/>
      <c r="T22" s="36"/>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spans="1:46" s="5" customFormat="1" ht="15.75" thickBot="1" x14ac:dyDescent="0.3">
      <c r="A23" s="13"/>
      <c r="B23" s="155"/>
      <c r="C23" s="100" t="s">
        <v>79</v>
      </c>
      <c r="D23" s="13"/>
      <c r="E23" s="13"/>
      <c r="F23" s="13"/>
      <c r="G23" s="13"/>
      <c r="H23" s="13"/>
      <c r="I23" s="81">
        <f t="shared" si="0"/>
        <v>0</v>
      </c>
      <c r="J23" s="81">
        <v>50</v>
      </c>
      <c r="K23" s="13">
        <v>51</v>
      </c>
      <c r="L23" s="21"/>
      <c r="M23" s="13"/>
      <c r="N23" s="36"/>
      <c r="O23" s="36"/>
      <c r="P23" s="36"/>
      <c r="Q23" s="36"/>
      <c r="R23" s="36"/>
      <c r="S23" s="36"/>
      <c r="T23" s="36"/>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spans="1:46" s="5" customFormat="1" ht="15.75" thickBot="1" x14ac:dyDescent="0.3">
      <c r="A24" s="13"/>
      <c r="B24" s="155"/>
      <c r="C24" s="100" t="s">
        <v>57</v>
      </c>
      <c r="D24" s="13"/>
      <c r="E24" s="13"/>
      <c r="F24" s="13"/>
      <c r="G24" s="13"/>
      <c r="H24" s="13"/>
      <c r="I24" s="81">
        <f t="shared" si="0"/>
        <v>0</v>
      </c>
      <c r="J24" s="81">
        <v>50</v>
      </c>
      <c r="K24" s="13">
        <v>51</v>
      </c>
      <c r="L24" s="21"/>
      <c r="M24" s="13"/>
      <c r="N24" s="36"/>
      <c r="O24" s="36"/>
      <c r="P24" s="36"/>
      <c r="Q24" s="36"/>
      <c r="R24" s="36"/>
      <c r="S24" s="36"/>
      <c r="T24" s="36"/>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spans="1:46" s="5" customFormat="1" ht="15.75" thickBot="1" x14ac:dyDescent="0.3">
      <c r="A25" s="13"/>
      <c r="B25" s="155"/>
      <c r="C25" s="100" t="s">
        <v>80</v>
      </c>
      <c r="D25" s="13"/>
      <c r="E25" s="13"/>
      <c r="F25" s="13"/>
      <c r="G25" s="13"/>
      <c r="H25" s="13"/>
      <c r="I25" s="81">
        <f t="shared" si="0"/>
        <v>0</v>
      </c>
      <c r="J25" s="81">
        <v>30</v>
      </c>
      <c r="K25" s="13">
        <v>31</v>
      </c>
      <c r="L25" s="21"/>
      <c r="M25" s="13"/>
      <c r="N25" s="36"/>
      <c r="O25" s="36"/>
      <c r="P25" s="36"/>
      <c r="Q25" s="36"/>
      <c r="R25" s="36"/>
      <c r="S25" s="36"/>
      <c r="T25" s="36"/>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spans="1:46" s="5" customFormat="1" ht="15.75" thickBot="1" x14ac:dyDescent="0.3">
      <c r="A26" s="13"/>
      <c r="B26" s="155"/>
      <c r="C26" s="101" t="s">
        <v>85</v>
      </c>
      <c r="D26" s="18"/>
      <c r="E26" s="18"/>
      <c r="F26" s="18"/>
      <c r="G26" s="18"/>
      <c r="H26" s="18"/>
      <c r="I26" s="82">
        <f>IF(B26="",0,J26)</f>
        <v>0</v>
      </c>
      <c r="J26" s="82">
        <v>30</v>
      </c>
      <c r="K26" s="18">
        <v>41</v>
      </c>
      <c r="L26" s="22"/>
      <c r="M26" s="13"/>
      <c r="N26" s="36"/>
      <c r="O26" s="36"/>
      <c r="P26" s="36"/>
      <c r="Q26" s="36"/>
      <c r="R26" s="36"/>
      <c r="S26" s="36"/>
      <c r="T26" s="36"/>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spans="1:46" s="5" customFormat="1" ht="15.75" hidden="1" thickBot="1" x14ac:dyDescent="0.3">
      <c r="A27" s="13"/>
      <c r="B27" s="102"/>
      <c r="C27" s="13"/>
      <c r="D27" s="13"/>
      <c r="E27" s="13"/>
      <c r="F27" s="13"/>
      <c r="G27" s="13"/>
      <c r="H27" s="13"/>
      <c r="I27" s="13"/>
      <c r="J27" s="13"/>
      <c r="K27" s="13"/>
      <c r="L27" s="21"/>
      <c r="M27" s="13"/>
      <c r="N27" s="36"/>
      <c r="O27" s="36"/>
      <c r="P27" s="36"/>
      <c r="Q27" s="36"/>
      <c r="R27" s="36"/>
      <c r="S27" s="36"/>
      <c r="T27" s="36"/>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spans="1:46" s="5" customFormat="1" ht="15.75" hidden="1" thickBot="1" x14ac:dyDescent="0.3">
      <c r="A28" s="13"/>
      <c r="B28" s="102">
        <f>SUM(B20:B26)</f>
        <v>0</v>
      </c>
      <c r="C28" s="13"/>
      <c r="D28" s="13"/>
      <c r="E28" s="13"/>
      <c r="F28" s="13"/>
      <c r="G28" s="13"/>
      <c r="H28" s="13"/>
      <c r="I28" s="13"/>
      <c r="J28" s="13"/>
      <c r="K28" s="13"/>
      <c r="L28" s="21"/>
      <c r="M28" s="13"/>
      <c r="N28" s="36"/>
      <c r="O28" s="36"/>
      <c r="P28" s="36"/>
      <c r="Q28" s="36"/>
      <c r="R28" s="36"/>
      <c r="S28" s="36"/>
      <c r="T28" s="36"/>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5" customFormat="1" ht="15.75" hidden="1" thickBot="1" x14ac:dyDescent="0.3">
      <c r="A29" s="13"/>
      <c r="B29" s="102"/>
      <c r="C29" s="13"/>
      <c r="D29" s="13"/>
      <c r="E29" s="13"/>
      <c r="F29" s="13"/>
      <c r="G29" s="13"/>
      <c r="H29" s="13"/>
      <c r="I29" s="13"/>
      <c r="J29" s="13"/>
      <c r="K29" s="13"/>
      <c r="L29" s="21"/>
      <c r="M29" s="13"/>
      <c r="N29" s="36"/>
      <c r="O29" s="36"/>
      <c r="P29" s="36"/>
      <c r="Q29" s="36"/>
      <c r="R29" s="36"/>
      <c r="S29" s="36"/>
      <c r="T29" s="36"/>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spans="1:46" s="5" customFormat="1" ht="15.75" hidden="1" thickBot="1" x14ac:dyDescent="0.3">
      <c r="A30" s="13"/>
      <c r="B30" s="102"/>
      <c r="C30" s="13"/>
      <c r="D30" s="13"/>
      <c r="E30" s="13"/>
      <c r="F30" s="13"/>
      <c r="G30" s="13"/>
      <c r="H30" s="13"/>
      <c r="I30" s="13"/>
      <c r="J30" s="13"/>
      <c r="K30" s="13"/>
      <c r="L30" s="21"/>
      <c r="M30" s="13"/>
      <c r="N30" s="36"/>
      <c r="O30" s="36"/>
      <c r="P30" s="36"/>
      <c r="Q30" s="36"/>
      <c r="R30" s="36"/>
      <c r="S30" s="36"/>
      <c r="T30" s="36"/>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s="5" customFormat="1" ht="15.75" hidden="1" thickBot="1" x14ac:dyDescent="0.3">
      <c r="A31" s="13"/>
      <c r="B31" s="102"/>
      <c r="C31" s="13"/>
      <c r="D31" s="13"/>
      <c r="E31" s="13"/>
      <c r="F31" s="13"/>
      <c r="G31" s="13"/>
      <c r="H31" s="13"/>
      <c r="I31" s="13"/>
      <c r="J31" s="13"/>
      <c r="K31" s="13"/>
      <c r="L31" s="21"/>
      <c r="M31" s="13"/>
      <c r="N31" s="36"/>
      <c r="O31" s="36"/>
      <c r="P31" s="36"/>
      <c r="Q31" s="36"/>
      <c r="R31" s="36"/>
      <c r="S31" s="36"/>
      <c r="T31" s="36"/>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s="5" customFormat="1" ht="15.75" hidden="1" thickBot="1" x14ac:dyDescent="0.3">
      <c r="A32" s="13"/>
      <c r="B32" s="102"/>
      <c r="C32" s="13"/>
      <c r="D32" s="13"/>
      <c r="E32" s="13"/>
      <c r="F32" s="13"/>
      <c r="G32" s="13"/>
      <c r="H32" s="13"/>
      <c r="I32" s="13"/>
      <c r="J32" s="13"/>
      <c r="K32" s="13"/>
      <c r="L32" s="21"/>
      <c r="M32" s="13"/>
      <c r="N32" s="36"/>
      <c r="O32" s="36"/>
      <c r="P32" s="36"/>
      <c r="Q32" s="36"/>
      <c r="R32" s="36"/>
      <c r="S32" s="36"/>
      <c r="T32" s="36"/>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spans="1:46" s="5" customFormat="1" ht="15.75" hidden="1" thickBot="1" x14ac:dyDescent="0.3">
      <c r="A33" s="13"/>
      <c r="B33" s="102"/>
      <c r="C33" s="13"/>
      <c r="D33" s="13"/>
      <c r="E33" s="13"/>
      <c r="F33" s="13"/>
      <c r="G33" s="13"/>
      <c r="H33" s="13"/>
      <c r="I33" s="13"/>
      <c r="J33" s="13"/>
      <c r="K33" s="13"/>
      <c r="L33" s="21"/>
      <c r="M33" s="13"/>
      <c r="N33" s="52"/>
      <c r="O33" s="52"/>
      <c r="P33" s="52"/>
      <c r="Q33" s="36"/>
      <c r="R33" s="36"/>
      <c r="S33" s="36"/>
      <c r="T33" s="36"/>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spans="1:46" s="5" customFormat="1" ht="15.75" hidden="1" thickBot="1" x14ac:dyDescent="0.3">
      <c r="A34" s="13"/>
      <c r="B34" s="102"/>
      <c r="C34" s="13"/>
      <c r="D34" s="13"/>
      <c r="E34" s="13"/>
      <c r="F34" s="13"/>
      <c r="G34" s="13"/>
      <c r="H34" s="13"/>
      <c r="I34" s="13"/>
      <c r="J34" s="13"/>
      <c r="K34" s="13"/>
      <c r="L34" s="21"/>
      <c r="M34" s="13"/>
      <c r="N34" s="52"/>
      <c r="O34" s="52"/>
      <c r="P34" s="52"/>
      <c r="Q34" s="36"/>
      <c r="R34" s="36"/>
      <c r="S34" s="36"/>
      <c r="T34" s="36"/>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spans="1:46" s="5" customFormat="1" ht="15.75" hidden="1" thickBot="1" x14ac:dyDescent="0.3">
      <c r="A35" s="13"/>
      <c r="B35" s="102"/>
      <c r="C35" s="13"/>
      <c r="D35" s="13"/>
      <c r="E35" s="13"/>
      <c r="F35" s="13"/>
      <c r="G35" s="13"/>
      <c r="H35" s="13"/>
      <c r="I35" s="13"/>
      <c r="J35" s="13"/>
      <c r="K35" s="13"/>
      <c r="L35" s="21"/>
      <c r="M35" s="13"/>
      <c r="N35" s="52"/>
      <c r="O35" s="52"/>
      <c r="P35" s="52"/>
      <c r="Q35" s="36"/>
      <c r="R35" s="36"/>
      <c r="S35" s="36"/>
      <c r="T35" s="36"/>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spans="1:46" s="5" customFormat="1" ht="15.75" hidden="1" thickBot="1" x14ac:dyDescent="0.3">
      <c r="A36" s="13"/>
      <c r="B36" s="102"/>
      <c r="C36" s="13"/>
      <c r="D36" s="13"/>
      <c r="E36" s="13"/>
      <c r="F36" s="13"/>
      <c r="G36" s="13"/>
      <c r="H36" s="13"/>
      <c r="I36" s="13"/>
      <c r="J36" s="13"/>
      <c r="K36" s="13"/>
      <c r="L36" s="21"/>
      <c r="M36" s="13"/>
      <c r="N36" s="52"/>
      <c r="O36" s="52"/>
      <c r="P36" s="52"/>
      <c r="Q36" s="36"/>
      <c r="R36" s="36"/>
      <c r="S36" s="36"/>
      <c r="T36" s="36"/>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spans="1:46" s="5" customFormat="1" ht="15.75" hidden="1" thickBot="1" x14ac:dyDescent="0.3">
      <c r="A37" s="13"/>
      <c r="B37" s="102"/>
      <c r="C37" s="13"/>
      <c r="D37" s="13"/>
      <c r="E37" s="13"/>
      <c r="F37" s="13"/>
      <c r="G37" s="13"/>
      <c r="H37" s="13"/>
      <c r="I37" s="13"/>
      <c r="J37" s="13"/>
      <c r="K37" s="13"/>
      <c r="L37" s="21"/>
      <c r="M37" s="13"/>
      <c r="N37" s="36"/>
      <c r="O37" s="36"/>
      <c r="P37" s="36"/>
      <c r="Q37" s="36"/>
      <c r="R37" s="36"/>
      <c r="S37" s="36"/>
      <c r="T37" s="36"/>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spans="1:46" s="5" customFormat="1" ht="15.75" hidden="1" thickBot="1" x14ac:dyDescent="0.3">
      <c r="A38" s="13"/>
      <c r="B38" s="102"/>
      <c r="C38" s="13"/>
      <c r="D38" s="13"/>
      <c r="E38" s="13"/>
      <c r="F38" s="13"/>
      <c r="G38" s="13"/>
      <c r="H38" s="13"/>
      <c r="I38" s="13"/>
      <c r="J38" s="13"/>
      <c r="K38" s="13"/>
      <c r="L38" s="21"/>
      <c r="M38" s="13"/>
      <c r="N38" s="36"/>
      <c r="O38" s="36"/>
      <c r="P38" s="36"/>
      <c r="Q38" s="36"/>
      <c r="R38" s="36"/>
      <c r="S38" s="36"/>
      <c r="T38" s="36"/>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spans="1:46" s="6" customFormat="1" ht="15.75" hidden="1" thickBot="1" x14ac:dyDescent="0.3">
      <c r="A39" s="13"/>
      <c r="B39" s="102"/>
      <c r="C39" s="13"/>
      <c r="D39" s="13"/>
      <c r="E39" s="13"/>
      <c r="F39" s="13"/>
      <c r="G39" s="13"/>
      <c r="H39" s="13"/>
      <c r="I39" s="13"/>
      <c r="J39" s="13"/>
      <c r="K39" s="13"/>
      <c r="L39" s="21"/>
      <c r="M39" s="13"/>
      <c r="N39" s="36"/>
      <c r="O39" s="36"/>
      <c r="P39" s="36"/>
      <c r="Q39" s="36"/>
      <c r="R39" s="36"/>
      <c r="S39" s="36"/>
      <c r="T39" s="36"/>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spans="1:46" s="4" customFormat="1" ht="15.75" hidden="1" thickBot="1" x14ac:dyDescent="0.3">
      <c r="A40" s="13"/>
      <c r="B40" s="102"/>
      <c r="C40" s="13"/>
      <c r="D40" s="13"/>
      <c r="E40" s="13"/>
      <c r="F40" s="13"/>
      <c r="G40" s="13"/>
      <c r="H40" s="13"/>
      <c r="I40" s="13">
        <f t="shared" ref="I40" si="1">IF(B40="x",IF(G40=0,0,IF(G40&lt;J40,J40,IF(G40&gt;K40,K40,G40))),0)</f>
        <v>0</v>
      </c>
      <c r="J40" s="13"/>
      <c r="K40" s="13"/>
      <c r="L40" s="21"/>
      <c r="M40" s="13"/>
      <c r="N40" s="36"/>
      <c r="O40" s="36"/>
      <c r="P40" s="36"/>
      <c r="Q40" s="36"/>
      <c r="R40" s="36"/>
      <c r="S40" s="36"/>
      <c r="T40" s="36"/>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spans="1:46" s="4" customFormat="1" ht="15.75" thickBot="1" x14ac:dyDescent="0.3">
      <c r="A41" s="13"/>
      <c r="B41" s="192">
        <f>B20+B21+B22+B23+B24+B25+B26</f>
        <v>0</v>
      </c>
      <c r="C41" s="103" t="s">
        <v>8</v>
      </c>
      <c r="D41" s="104"/>
      <c r="E41" s="104"/>
      <c r="F41" s="104"/>
      <c r="G41" s="104"/>
      <c r="H41" s="104"/>
      <c r="I41" s="105" t="e">
        <f>SUM(#REF!)</f>
        <v>#REF!</v>
      </c>
      <c r="J41" s="104"/>
      <c r="K41" s="104"/>
      <c r="L41" s="106"/>
      <c r="M41" s="13"/>
      <c r="N41" s="36"/>
      <c r="O41" s="36"/>
      <c r="P41" s="36"/>
      <c r="Q41" s="36"/>
      <c r="R41" s="36"/>
      <c r="S41" s="36"/>
      <c r="T41" s="36"/>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spans="1:46" s="4" customFormat="1" ht="16.5" thickBot="1" x14ac:dyDescent="0.3">
      <c r="A42" s="13"/>
      <c r="B42" s="187" t="s">
        <v>229</v>
      </c>
      <c r="D42" s="13"/>
      <c r="E42" s="13"/>
      <c r="F42" s="13"/>
      <c r="G42" s="13"/>
      <c r="H42" s="13"/>
      <c r="I42" s="188" t="s">
        <v>228</v>
      </c>
      <c r="J42" s="13"/>
      <c r="K42" s="13"/>
      <c r="L42" s="13"/>
      <c r="M42" s="13"/>
      <c r="N42" s="36"/>
      <c r="O42" s="36"/>
      <c r="P42" s="36"/>
      <c r="Q42" s="36"/>
      <c r="R42" s="36"/>
      <c r="S42" s="36"/>
      <c r="T42" s="36"/>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spans="1:46" s="4" customFormat="1" ht="15.75" hidden="1" thickBot="1" x14ac:dyDescent="0.3">
      <c r="A43" s="13"/>
      <c r="C43" s="13"/>
      <c r="D43" s="13"/>
      <c r="E43" s="13"/>
      <c r="F43" s="13"/>
      <c r="G43" s="13"/>
      <c r="H43" s="13"/>
      <c r="I43" s="13"/>
      <c r="J43" s="13"/>
      <c r="K43" s="13"/>
      <c r="L43" s="13"/>
      <c r="M43" s="13"/>
      <c r="N43" s="36"/>
      <c r="O43" s="36"/>
      <c r="P43" s="36"/>
      <c r="Q43" s="36"/>
      <c r="R43" s="36"/>
      <c r="S43" s="36"/>
      <c r="T43" s="36"/>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spans="1:46" s="4" customFormat="1" ht="24" thickBot="1" x14ac:dyDescent="0.4">
      <c r="A44" s="13"/>
      <c r="B44" s="107"/>
      <c r="C44" s="108"/>
      <c r="D44" s="109" t="s">
        <v>15</v>
      </c>
      <c r="E44" s="109" t="str">
        <f>IF(D11="x",E11,IF(D12="x",E12,IF(D13="x",E13,"Kies ventilatiesysteem")))</f>
        <v>Kies ventilatiesysteem</v>
      </c>
      <c r="F44" s="108"/>
      <c r="G44" s="108"/>
      <c r="H44" s="108"/>
      <c r="I44" s="108"/>
      <c r="J44" s="108"/>
      <c r="K44" s="108"/>
      <c r="L44" s="110"/>
      <c r="M44" s="13"/>
      <c r="N44" s="36"/>
      <c r="O44" s="36"/>
      <c r="P44" s="36"/>
      <c r="Q44" s="36"/>
      <c r="R44" s="36"/>
      <c r="S44" s="36"/>
      <c r="T44" s="36"/>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spans="1:46" s="4" customFormat="1" hidden="1" x14ac:dyDescent="0.25">
      <c r="A45" s="13"/>
      <c r="C45" s="13"/>
      <c r="D45" s="13"/>
      <c r="E45" s="13"/>
      <c r="F45" s="13"/>
      <c r="G45" s="13"/>
      <c r="H45" s="13"/>
      <c r="I45" s="13"/>
      <c r="J45" s="13"/>
      <c r="K45" s="13"/>
      <c r="L45" s="13"/>
      <c r="M45" s="13"/>
      <c r="N45" s="36"/>
      <c r="O45" s="36"/>
      <c r="P45" s="36"/>
      <c r="Q45" s="36"/>
      <c r="R45" s="36"/>
      <c r="S45" s="36"/>
      <c r="T45" s="36"/>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spans="1:46" s="4" customFormat="1" hidden="1" x14ac:dyDescent="0.25">
      <c r="A46" s="13"/>
      <c r="B46" s="13"/>
      <c r="C46" s="13"/>
      <c r="D46" s="13"/>
      <c r="E46" s="13"/>
      <c r="F46" s="13"/>
      <c r="G46" s="13"/>
      <c r="H46" s="13"/>
      <c r="I46" s="13"/>
      <c r="J46" s="13"/>
      <c r="K46" s="13"/>
      <c r="L46" s="13"/>
      <c r="M46" s="13"/>
      <c r="N46" s="36"/>
      <c r="O46" s="36"/>
      <c r="P46" s="36"/>
      <c r="Q46" s="36"/>
      <c r="R46" s="36"/>
      <c r="S46" s="36"/>
      <c r="T46" s="36"/>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spans="1:46" s="4" customFormat="1" hidden="1" x14ac:dyDescent="0.25">
      <c r="A47" s="13"/>
      <c r="B47" s="13"/>
      <c r="C47" s="13"/>
      <c r="D47" s="13"/>
      <c r="E47" s="13"/>
      <c r="F47" s="13"/>
      <c r="G47" s="13"/>
      <c r="H47" s="13"/>
      <c r="I47" s="13"/>
      <c r="J47" s="13"/>
      <c r="K47" s="13"/>
      <c r="L47" s="13"/>
      <c r="M47" s="13"/>
      <c r="N47" s="36"/>
      <c r="O47" s="36"/>
      <c r="P47" s="36"/>
      <c r="Q47" s="36"/>
      <c r="R47" s="36"/>
      <c r="S47" s="36"/>
      <c r="T47" s="36"/>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spans="1:46" s="4" customFormat="1" hidden="1" x14ac:dyDescent="0.25">
      <c r="A48" s="13"/>
      <c r="B48" s="13"/>
      <c r="C48" s="13"/>
      <c r="D48" s="13"/>
      <c r="E48" s="13"/>
      <c r="F48" s="13"/>
      <c r="G48" s="13"/>
      <c r="H48" s="13"/>
      <c r="I48" s="13"/>
      <c r="J48" s="13"/>
      <c r="K48" s="13"/>
      <c r="L48" s="13"/>
      <c r="M48" s="13"/>
      <c r="N48" s="36"/>
      <c r="O48" s="36"/>
      <c r="P48" s="36"/>
      <c r="Q48" s="36"/>
      <c r="R48" s="36"/>
      <c r="S48" s="36"/>
      <c r="T48" s="36"/>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spans="1:46" s="4" customFormat="1" hidden="1" x14ac:dyDescent="0.25">
      <c r="A49" s="13"/>
      <c r="B49" s="13"/>
      <c r="C49" s="13"/>
      <c r="D49" s="13"/>
      <c r="E49" s="13"/>
      <c r="F49" s="13"/>
      <c r="G49" s="13"/>
      <c r="H49" s="13"/>
      <c r="I49" s="13"/>
      <c r="J49" s="13"/>
      <c r="K49" s="13"/>
      <c r="L49" s="13"/>
      <c r="M49" s="13"/>
      <c r="N49" s="36"/>
      <c r="O49" s="36"/>
      <c r="P49" s="36"/>
      <c r="Q49" s="36"/>
      <c r="R49" s="36"/>
      <c r="S49" s="36"/>
      <c r="T49" s="36"/>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spans="1:46" s="4" customFormat="1" hidden="1" x14ac:dyDescent="0.25">
      <c r="A50" s="13"/>
      <c r="B50" s="13"/>
      <c r="C50" s="13"/>
      <c r="D50" s="13"/>
      <c r="E50" s="13"/>
      <c r="F50" s="13"/>
      <c r="G50" s="13"/>
      <c r="H50" s="13"/>
      <c r="I50" s="13"/>
      <c r="J50" s="13"/>
      <c r="K50" s="13"/>
      <c r="L50" s="48"/>
      <c r="M50" s="13"/>
      <c r="N50" s="36"/>
      <c r="O50" s="36"/>
      <c r="P50" s="36"/>
      <c r="Q50" s="36"/>
      <c r="R50" s="36"/>
      <c r="S50" s="36"/>
      <c r="T50" s="36"/>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spans="1:46" s="4" customFormat="1" hidden="1" x14ac:dyDescent="0.25">
      <c r="A51" s="13"/>
      <c r="B51" s="13"/>
      <c r="C51" s="13"/>
      <c r="D51" s="13"/>
      <c r="E51" s="13"/>
      <c r="F51" s="13"/>
      <c r="G51" s="13"/>
      <c r="H51" s="13"/>
      <c r="I51" s="13"/>
      <c r="J51" s="13"/>
      <c r="K51" s="13"/>
      <c r="L51" s="48"/>
      <c r="M51" s="13"/>
      <c r="N51" s="36"/>
      <c r="O51" s="36"/>
      <c r="P51" s="36"/>
      <c r="Q51" s="36"/>
      <c r="R51" s="36"/>
      <c r="S51" s="36"/>
      <c r="T51" s="36"/>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spans="1:46" s="11" customFormat="1" ht="15.75" x14ac:dyDescent="0.25">
      <c r="A52" s="49"/>
      <c r="B52" s="187" t="s">
        <v>230</v>
      </c>
      <c r="C52" s="49"/>
      <c r="D52" s="49"/>
      <c r="E52" s="49"/>
      <c r="F52" s="49"/>
      <c r="G52" s="49"/>
      <c r="H52" s="49"/>
      <c r="I52" s="49"/>
      <c r="J52" s="49"/>
      <c r="K52" s="49"/>
      <c r="L52" s="49"/>
      <c r="M52" s="49"/>
      <c r="N52" s="45"/>
      <c r="O52" s="45"/>
      <c r="P52" s="45"/>
      <c r="Q52" s="45"/>
      <c r="R52" s="45"/>
      <c r="S52" s="45"/>
      <c r="T52" s="45"/>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row>
    <row r="53" spans="1:46" s="11" customFormat="1" x14ac:dyDescent="0.25">
      <c r="A53" s="49"/>
      <c r="B53" s="49"/>
      <c r="C53" s="49"/>
      <c r="D53" s="49"/>
      <c r="E53" s="49"/>
      <c r="F53" s="49"/>
      <c r="G53" s="49"/>
      <c r="H53" s="49"/>
      <c r="I53" s="78"/>
      <c r="J53" s="49"/>
      <c r="K53" s="49"/>
      <c r="L53" s="49"/>
      <c r="M53" s="49"/>
      <c r="N53" s="45"/>
      <c r="O53" s="45"/>
      <c r="P53" s="45"/>
      <c r="Q53" s="45"/>
      <c r="R53" s="45"/>
      <c r="S53" s="45"/>
      <c r="T53" s="45"/>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row>
    <row r="54" spans="1:46" s="11" customFormat="1" ht="15.75" thickBot="1" x14ac:dyDescent="0.3">
      <c r="A54" s="49"/>
      <c r="B54" s="49"/>
      <c r="C54" s="49"/>
      <c r="D54" s="49"/>
      <c r="E54" s="49"/>
      <c r="F54" s="49"/>
      <c r="G54" s="49"/>
      <c r="H54" s="49"/>
      <c r="I54" s="49"/>
      <c r="J54" s="49"/>
      <c r="K54" s="49"/>
      <c r="L54" s="49"/>
      <c r="M54" s="49"/>
      <c r="N54" s="45"/>
      <c r="O54" s="45"/>
      <c r="P54" s="45"/>
      <c r="Q54" s="45"/>
      <c r="R54" s="45"/>
      <c r="S54" s="45"/>
      <c r="T54" s="45"/>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row>
    <row r="55" spans="1:46" s="11" customFormat="1" ht="15.75" hidden="1" thickBot="1" x14ac:dyDescent="0.3">
      <c r="A55" s="49"/>
      <c r="B55" s="49"/>
      <c r="C55" s="49"/>
      <c r="D55" s="49"/>
      <c r="E55" s="49"/>
      <c r="F55" s="49"/>
      <c r="G55" s="49"/>
      <c r="H55" s="49"/>
      <c r="I55" s="49"/>
      <c r="J55" s="49"/>
      <c r="K55" s="49"/>
      <c r="L55" s="49"/>
      <c r="M55" s="49"/>
      <c r="N55" s="45"/>
      <c r="O55" s="45"/>
      <c r="P55" s="45"/>
      <c r="Q55" s="45"/>
      <c r="R55" s="45"/>
      <c r="S55" s="45"/>
      <c r="T55" s="45"/>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row>
    <row r="56" spans="1:46" s="4" customFormat="1" ht="19.5" thickBot="1" x14ac:dyDescent="0.35">
      <c r="A56" s="13"/>
      <c r="B56" s="111" t="s">
        <v>83</v>
      </c>
      <c r="C56" s="112"/>
      <c r="D56" s="90" t="s">
        <v>10</v>
      </c>
      <c r="E56" s="13"/>
      <c r="F56" s="13"/>
      <c r="G56" s="13"/>
      <c r="H56" s="13"/>
      <c r="I56" s="13"/>
      <c r="J56" s="13"/>
      <c r="K56" s="13"/>
      <c r="L56" s="13"/>
      <c r="M56" s="13"/>
      <c r="N56" s="36"/>
      <c r="O56" s="36"/>
      <c r="P56" s="36"/>
      <c r="Q56" s="36"/>
      <c r="R56" s="36"/>
      <c r="S56" s="36"/>
      <c r="T56" s="36"/>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spans="1:46" s="4" customFormat="1" ht="15.75" thickBot="1" x14ac:dyDescent="0.3">
      <c r="A57" s="13"/>
      <c r="B57" s="113" t="s">
        <v>49</v>
      </c>
      <c r="C57" s="112"/>
      <c r="D57" s="156"/>
      <c r="E57" s="13"/>
      <c r="F57" s="13"/>
      <c r="G57" s="13"/>
      <c r="H57" s="13"/>
      <c r="I57" s="13"/>
      <c r="J57" s="13"/>
      <c r="K57" s="13"/>
      <c r="L57" s="13"/>
      <c r="M57" s="13"/>
      <c r="N57" s="36"/>
      <c r="O57" s="36"/>
      <c r="P57" s="36"/>
      <c r="Q57" s="36"/>
      <c r="R57" s="36"/>
      <c r="S57" s="36"/>
      <c r="T57" s="36"/>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spans="1:46" s="4" customFormat="1" ht="16.5" customHeight="1" thickBot="1" x14ac:dyDescent="0.3">
      <c r="A58" s="13"/>
      <c r="B58" s="113" t="s">
        <v>13</v>
      </c>
      <c r="C58" s="112"/>
      <c r="D58" s="156"/>
      <c r="E58" s="13"/>
      <c r="F58" s="13"/>
      <c r="G58" s="13"/>
      <c r="H58" s="13"/>
      <c r="I58" s="13"/>
      <c r="J58" s="13"/>
      <c r="K58" s="13"/>
      <c r="L58" s="13"/>
      <c r="M58" s="13"/>
      <c r="N58" s="36"/>
      <c r="O58" s="36"/>
      <c r="P58" s="36"/>
      <c r="Q58" s="36"/>
      <c r="R58" s="36"/>
      <c r="S58" s="36"/>
      <c r="T58" s="36"/>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spans="1:46" s="4" customFormat="1" ht="15.75" thickBot="1" x14ac:dyDescent="0.3">
      <c r="A59" s="13"/>
      <c r="B59" s="113" t="s">
        <v>82</v>
      </c>
      <c r="C59" s="112"/>
      <c r="D59" s="156"/>
      <c r="E59" s="13"/>
      <c r="F59" s="13"/>
      <c r="G59" s="13"/>
      <c r="H59" s="13"/>
      <c r="I59" s="13"/>
      <c r="J59" s="13"/>
      <c r="K59" s="13"/>
      <c r="L59" s="13"/>
      <c r="M59" s="13"/>
      <c r="N59" s="36"/>
      <c r="O59" s="36"/>
      <c r="P59" s="36"/>
      <c r="Q59" s="36"/>
      <c r="R59" s="36"/>
      <c r="S59" s="36"/>
      <c r="T59" s="36"/>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spans="1:46" s="4" customFormat="1" ht="15.75" thickBot="1" x14ac:dyDescent="0.3">
      <c r="A60" s="13"/>
      <c r="B60" s="13"/>
      <c r="C60" s="13"/>
      <c r="D60" s="13"/>
      <c r="E60" s="13"/>
      <c r="F60" s="13"/>
      <c r="G60" s="13"/>
      <c r="H60" s="13"/>
      <c r="I60" s="13"/>
      <c r="J60" s="13"/>
      <c r="K60" s="13"/>
      <c r="L60" s="13"/>
      <c r="M60" s="13"/>
      <c r="N60" s="36"/>
      <c r="O60" s="36"/>
      <c r="P60" s="36"/>
      <c r="Q60" s="36"/>
      <c r="R60" s="36"/>
      <c r="S60" s="36"/>
      <c r="T60" s="36"/>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spans="1:46" s="10" customFormat="1" ht="21" customHeight="1" thickBot="1" x14ac:dyDescent="0.55000000000000004">
      <c r="A61" s="13"/>
      <c r="B61" s="114" t="s">
        <v>52</v>
      </c>
      <c r="C61" s="115"/>
      <c r="D61" s="115"/>
      <c r="E61" s="115"/>
      <c r="F61" s="116"/>
      <c r="G61" s="13"/>
      <c r="H61" s="13"/>
      <c r="I61" s="13"/>
      <c r="J61" s="13"/>
      <c r="K61" s="13"/>
      <c r="L61" s="13"/>
      <c r="M61" s="13"/>
      <c r="N61" s="39"/>
      <c r="O61" s="39"/>
      <c r="P61" s="39"/>
      <c r="Q61" s="39"/>
      <c r="R61" s="39"/>
      <c r="S61" s="39"/>
      <c r="T61" s="39"/>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row>
    <row r="62" spans="1:46" s="4" customFormat="1" ht="18" hidden="1" customHeight="1" thickBot="1" x14ac:dyDescent="0.3">
      <c r="A62" s="13"/>
      <c r="B62" s="100"/>
      <c r="C62" s="13"/>
      <c r="D62" s="13"/>
      <c r="E62" s="13"/>
      <c r="F62" s="21"/>
      <c r="G62" s="12"/>
      <c r="H62" s="12"/>
      <c r="I62" s="12"/>
      <c r="J62" s="12"/>
      <c r="K62" s="12"/>
      <c r="L62" s="12"/>
      <c r="M62" s="12"/>
      <c r="N62" s="36"/>
      <c r="O62" s="36"/>
      <c r="P62" s="36"/>
      <c r="Q62" s="36"/>
      <c r="R62" s="36"/>
      <c r="S62" s="36"/>
      <c r="T62" s="36"/>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spans="1:46" s="4" customFormat="1" ht="19.5" thickBot="1" x14ac:dyDescent="0.35">
      <c r="A63" s="13"/>
      <c r="B63" s="117"/>
      <c r="C63" s="118"/>
      <c r="D63" s="119" t="s">
        <v>3</v>
      </c>
      <c r="E63" s="120" t="s">
        <v>243</v>
      </c>
      <c r="F63" s="119" t="s">
        <v>84</v>
      </c>
      <c r="G63" s="12"/>
      <c r="H63" s="12"/>
      <c r="I63" s="12"/>
      <c r="J63" s="12"/>
      <c r="K63" s="12"/>
      <c r="L63" s="12"/>
      <c r="M63" s="12"/>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5"/>
      <c r="AO63" s="5"/>
      <c r="AP63" s="5"/>
      <c r="AQ63" s="5"/>
    </row>
    <row r="64" spans="1:46" s="4" customFormat="1" x14ac:dyDescent="0.25">
      <c r="A64" s="13"/>
      <c r="B64" s="121"/>
      <c r="C64" s="122" t="s">
        <v>86</v>
      </c>
      <c r="D64" s="241"/>
      <c r="E64" s="241"/>
      <c r="F64" s="242"/>
      <c r="G64" s="12"/>
      <c r="H64" s="12"/>
      <c r="I64" s="12"/>
      <c r="J64" s="12"/>
      <c r="K64" s="12"/>
      <c r="L64" s="12"/>
      <c r="M64" s="12"/>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5"/>
      <c r="AO64" s="5"/>
      <c r="AP64" s="5"/>
      <c r="AQ64" s="5"/>
    </row>
    <row r="65" spans="1:43" s="4" customFormat="1" x14ac:dyDescent="0.25">
      <c r="A65" s="13"/>
      <c r="B65" s="123">
        <v>66060102</v>
      </c>
      <c r="C65" s="48" t="s">
        <v>20</v>
      </c>
      <c r="D65" s="124"/>
      <c r="E65" s="125"/>
      <c r="F65" s="126"/>
      <c r="G65" s="12"/>
      <c r="H65" s="12"/>
      <c r="I65" s="12"/>
      <c r="J65" s="12"/>
      <c r="K65" s="12"/>
      <c r="L65" s="12"/>
      <c r="M65" s="12"/>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5"/>
      <c r="AO65" s="5"/>
      <c r="AP65" s="5"/>
      <c r="AQ65" s="5"/>
    </row>
    <row r="66" spans="1:43" s="4" customFormat="1" x14ac:dyDescent="0.25">
      <c r="A66" s="13"/>
      <c r="B66" s="123">
        <v>66060103</v>
      </c>
      <c r="C66" s="48" t="s">
        <v>21</v>
      </c>
      <c r="D66" s="124"/>
      <c r="E66" s="125"/>
      <c r="F66" s="126"/>
      <c r="G66" s="12"/>
      <c r="H66" s="12"/>
      <c r="I66" s="12"/>
      <c r="J66" s="12"/>
      <c r="K66" s="12"/>
      <c r="L66" s="12"/>
      <c r="M66" s="12"/>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5"/>
      <c r="AO66" s="5"/>
      <c r="AP66" s="5"/>
      <c r="AQ66" s="5"/>
    </row>
    <row r="67" spans="1:43" s="4" customFormat="1" x14ac:dyDescent="0.25">
      <c r="A67" s="13"/>
      <c r="B67" s="123">
        <v>66060125</v>
      </c>
      <c r="C67" s="48" t="s">
        <v>94</v>
      </c>
      <c r="D67" s="124"/>
      <c r="E67" s="125"/>
      <c r="F67" s="126"/>
      <c r="G67" s="12"/>
      <c r="H67" s="12"/>
      <c r="I67" s="12"/>
      <c r="J67" s="12"/>
      <c r="K67" s="12"/>
      <c r="L67" s="12"/>
      <c r="M67" s="12"/>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5"/>
      <c r="AO67" s="5"/>
      <c r="AP67" s="5"/>
      <c r="AQ67" s="5"/>
    </row>
    <row r="68" spans="1:43" s="4" customFormat="1" x14ac:dyDescent="0.25">
      <c r="A68" s="12"/>
      <c r="B68" s="123">
        <v>66060126</v>
      </c>
      <c r="C68" s="48" t="s">
        <v>22</v>
      </c>
      <c r="D68" s="124"/>
      <c r="E68" s="125"/>
      <c r="F68" s="126"/>
      <c r="G68" s="12"/>
      <c r="H68" s="12"/>
      <c r="I68" s="12"/>
      <c r="J68" s="12"/>
      <c r="K68" s="12"/>
      <c r="L68" s="12"/>
      <c r="M68" s="12"/>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5"/>
      <c r="AO68" s="5"/>
      <c r="AP68" s="5"/>
      <c r="AQ68" s="5"/>
    </row>
    <row r="69" spans="1:43" s="4" customFormat="1" x14ac:dyDescent="0.25">
      <c r="A69" s="12"/>
      <c r="B69" s="123">
        <v>66060127</v>
      </c>
      <c r="C69" s="48" t="s">
        <v>23</v>
      </c>
      <c r="D69" s="124"/>
      <c r="E69" s="125"/>
      <c r="F69" s="126"/>
      <c r="G69" s="12"/>
      <c r="H69" s="12"/>
      <c r="I69" s="12"/>
      <c r="J69" s="12"/>
      <c r="K69" s="12"/>
      <c r="L69" s="12"/>
      <c r="M69" s="12"/>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5"/>
      <c r="AO69" s="5"/>
      <c r="AP69" s="5"/>
      <c r="AQ69" s="5"/>
    </row>
    <row r="70" spans="1:43" s="4" customFormat="1" x14ac:dyDescent="0.25">
      <c r="A70" s="12"/>
      <c r="B70" s="123">
        <v>66060128</v>
      </c>
      <c r="C70" s="48" t="s">
        <v>24</v>
      </c>
      <c r="D70" s="124"/>
      <c r="E70" s="125"/>
      <c r="F70" s="126"/>
      <c r="G70" s="12"/>
      <c r="H70" s="12"/>
      <c r="I70" s="12"/>
      <c r="J70" s="12"/>
      <c r="K70" s="12"/>
      <c r="L70" s="12"/>
      <c r="M70" s="12"/>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5"/>
      <c r="AO70" s="5"/>
      <c r="AP70" s="5"/>
      <c r="AQ70" s="5"/>
    </row>
    <row r="71" spans="1:43" s="4" customFormat="1" x14ac:dyDescent="0.25">
      <c r="A71" s="12"/>
      <c r="B71" s="123">
        <v>66060129</v>
      </c>
      <c r="C71" s="48" t="s">
        <v>46</v>
      </c>
      <c r="D71" s="124"/>
      <c r="E71" s="125"/>
      <c r="F71" s="126"/>
      <c r="G71" s="12"/>
      <c r="H71" s="12"/>
      <c r="I71" s="12"/>
      <c r="J71" s="12"/>
      <c r="K71" s="12"/>
      <c r="L71" s="12"/>
      <c r="M71" s="12"/>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5"/>
      <c r="AO71" s="5"/>
      <c r="AP71" s="5"/>
      <c r="AQ71" s="5"/>
    </row>
    <row r="72" spans="1:43" s="4" customFormat="1" x14ac:dyDescent="0.25">
      <c r="A72" s="12"/>
      <c r="B72" s="123">
        <v>66031676</v>
      </c>
      <c r="C72" s="48" t="s">
        <v>106</v>
      </c>
      <c r="D72" s="189"/>
      <c r="E72" s="125"/>
      <c r="F72" s="126"/>
      <c r="G72" s="12"/>
      <c r="H72" s="12"/>
      <c r="I72" s="12"/>
      <c r="J72" s="12"/>
      <c r="K72" s="12"/>
      <c r="L72" s="12"/>
      <c r="M72" s="12"/>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5"/>
      <c r="AO72" s="5"/>
      <c r="AP72" s="5"/>
      <c r="AQ72" s="5"/>
    </row>
    <row r="73" spans="1:43" s="4" customFormat="1" x14ac:dyDescent="0.25">
      <c r="A73" s="12"/>
      <c r="B73" s="123">
        <v>66031675</v>
      </c>
      <c r="C73" s="48" t="s">
        <v>107</v>
      </c>
      <c r="D73" s="124"/>
      <c r="E73" s="125"/>
      <c r="F73" s="126"/>
      <c r="G73" s="12"/>
      <c r="H73" s="12"/>
      <c r="I73" s="12"/>
      <c r="J73" s="12"/>
      <c r="K73" s="12"/>
      <c r="L73" s="12"/>
      <c r="M73" s="12"/>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5"/>
      <c r="AO73" s="5"/>
      <c r="AP73" s="5"/>
      <c r="AQ73" s="5"/>
    </row>
    <row r="74" spans="1:43" s="4" customFormat="1" x14ac:dyDescent="0.25">
      <c r="A74" s="12"/>
      <c r="B74" s="139">
        <v>66060119</v>
      </c>
      <c r="C74" s="140" t="s">
        <v>25</v>
      </c>
      <c r="D74" s="124"/>
      <c r="E74" s="125"/>
      <c r="F74" s="126"/>
      <c r="G74" s="12"/>
      <c r="H74" s="246" t="s">
        <v>257</v>
      </c>
      <c r="I74" s="246"/>
      <c r="J74" s="246"/>
      <c r="K74" s="246"/>
      <c r="L74" s="246"/>
      <c r="M74" s="246"/>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5"/>
      <c r="AO74" s="5"/>
      <c r="AP74" s="5"/>
      <c r="AQ74" s="5"/>
    </row>
    <row r="75" spans="1:43" s="4" customFormat="1" x14ac:dyDescent="0.25">
      <c r="A75" s="12"/>
      <c r="B75" s="139">
        <v>66060118</v>
      </c>
      <c r="C75" s="140" t="s">
        <v>47</v>
      </c>
      <c r="D75" s="48"/>
      <c r="E75" s="125"/>
      <c r="F75" s="126"/>
      <c r="G75" s="12"/>
      <c r="H75" s="246"/>
      <c r="I75" s="246"/>
      <c r="J75" s="246"/>
      <c r="K75" s="246"/>
      <c r="L75" s="246"/>
      <c r="M75" s="246"/>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5"/>
      <c r="AO75" s="5"/>
      <c r="AP75" s="5"/>
      <c r="AQ75" s="5"/>
    </row>
    <row r="76" spans="1:43" s="4" customFormat="1" x14ac:dyDescent="0.25">
      <c r="A76" s="12"/>
      <c r="B76" s="123"/>
      <c r="C76" s="48"/>
      <c r="D76" s="48"/>
      <c r="E76" s="125"/>
      <c r="F76" s="126"/>
      <c r="G76" s="12"/>
      <c r="H76" s="246"/>
      <c r="I76" s="246"/>
      <c r="J76" s="246"/>
      <c r="K76" s="246"/>
      <c r="L76" s="246"/>
      <c r="M76" s="246"/>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5"/>
      <c r="AO76" s="5"/>
      <c r="AP76" s="5"/>
      <c r="AQ76" s="5"/>
    </row>
    <row r="77" spans="1:43" s="4" customFormat="1" x14ac:dyDescent="0.25">
      <c r="A77" s="12"/>
      <c r="B77" s="121"/>
      <c r="C77" s="122" t="s">
        <v>0</v>
      </c>
      <c r="D77" s="241"/>
      <c r="E77" s="241"/>
      <c r="F77" s="242"/>
      <c r="G77" s="12"/>
      <c r="H77" s="12"/>
      <c r="I77" s="12"/>
      <c r="J77" s="12"/>
      <c r="K77" s="12"/>
      <c r="L77" s="12"/>
      <c r="M77" s="1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5"/>
      <c r="AO77" s="5"/>
      <c r="AP77" s="5"/>
      <c r="AQ77" s="5"/>
    </row>
    <row r="78" spans="1:43" s="4" customFormat="1" x14ac:dyDescent="0.25">
      <c r="A78" s="12"/>
      <c r="B78" s="123" t="s">
        <v>2</v>
      </c>
      <c r="C78" s="48" t="s">
        <v>95</v>
      </c>
      <c r="D78" s="48"/>
      <c r="E78" s="125"/>
      <c r="F78" s="126"/>
      <c r="G78" s="12"/>
      <c r="H78" s="12"/>
      <c r="I78" s="12"/>
      <c r="J78" s="12"/>
      <c r="K78" s="12"/>
      <c r="L78" s="12"/>
      <c r="M78" s="1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5"/>
      <c r="AO78" s="5"/>
      <c r="AP78" s="5"/>
      <c r="AQ78" s="5"/>
    </row>
    <row r="79" spans="1:43" s="4" customFormat="1" x14ac:dyDescent="0.25">
      <c r="A79" s="12"/>
      <c r="B79" s="123" t="s">
        <v>26</v>
      </c>
      <c r="C79" s="48" t="s">
        <v>96</v>
      </c>
      <c r="D79" s="48"/>
      <c r="E79" s="125"/>
      <c r="F79" s="126"/>
      <c r="G79" s="12"/>
      <c r="H79" s="12"/>
      <c r="I79" s="12"/>
      <c r="J79" s="12"/>
      <c r="K79" s="12"/>
      <c r="L79" s="12"/>
      <c r="M79" s="12"/>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5"/>
      <c r="AO79" s="5"/>
      <c r="AP79" s="5"/>
      <c r="AQ79" s="5"/>
    </row>
    <row r="80" spans="1:43" s="4" customFormat="1" x14ac:dyDescent="0.25">
      <c r="A80" s="12"/>
      <c r="B80" s="123" t="s">
        <v>27</v>
      </c>
      <c r="C80" s="48" t="s">
        <v>97</v>
      </c>
      <c r="D80" s="48"/>
      <c r="E80" s="125"/>
      <c r="F80" s="126"/>
      <c r="G80" s="12"/>
      <c r="H80" s="12"/>
      <c r="I80" s="12"/>
      <c r="J80" s="12"/>
      <c r="K80" s="12"/>
      <c r="L80" s="12"/>
      <c r="M80" s="12"/>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5"/>
      <c r="AO80" s="5"/>
      <c r="AP80" s="5"/>
      <c r="AQ80" s="5"/>
    </row>
    <row r="81" spans="1:43" s="4" customFormat="1" x14ac:dyDescent="0.25">
      <c r="A81" s="12"/>
      <c r="B81" s="123" t="s">
        <v>109</v>
      </c>
      <c r="C81" s="48" t="s">
        <v>108</v>
      </c>
      <c r="D81" s="48"/>
      <c r="E81" s="125"/>
      <c r="F81" s="126"/>
      <c r="G81" s="12"/>
      <c r="H81" s="12"/>
      <c r="I81" s="12"/>
      <c r="J81" s="12"/>
      <c r="K81" s="12"/>
      <c r="L81" s="12"/>
      <c r="M81" s="1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5"/>
      <c r="AO81" s="5"/>
      <c r="AP81" s="5"/>
      <c r="AQ81" s="5"/>
    </row>
    <row r="82" spans="1:43" s="4" customFormat="1" x14ac:dyDescent="0.25">
      <c r="A82" s="12"/>
      <c r="B82" s="123" t="s">
        <v>4</v>
      </c>
      <c r="C82" s="48" t="s">
        <v>11</v>
      </c>
      <c r="D82" s="48"/>
      <c r="E82" s="125"/>
      <c r="F82" s="126"/>
      <c r="G82" s="12"/>
      <c r="H82" s="12"/>
      <c r="I82" s="12"/>
      <c r="J82" s="12"/>
      <c r="K82" s="12"/>
      <c r="L82" s="12"/>
      <c r="M82" s="1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5"/>
      <c r="AO82" s="5"/>
      <c r="AP82" s="5"/>
      <c r="AQ82" s="5"/>
    </row>
    <row r="83" spans="1:43" s="4" customFormat="1" x14ac:dyDescent="0.25">
      <c r="A83" s="12"/>
      <c r="B83" s="123" t="s">
        <v>5</v>
      </c>
      <c r="C83" s="48" t="s">
        <v>98</v>
      </c>
      <c r="D83" s="48"/>
      <c r="E83" s="125"/>
      <c r="F83" s="126"/>
      <c r="G83" s="12"/>
      <c r="H83" s="12"/>
      <c r="I83" s="12"/>
      <c r="J83" s="12"/>
      <c r="K83" s="12"/>
      <c r="L83" s="12"/>
      <c r="M83" s="12"/>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5"/>
      <c r="AO83" s="5"/>
      <c r="AP83" s="5"/>
      <c r="AQ83" s="5"/>
    </row>
    <row r="84" spans="1:43" s="4" customFormat="1" x14ac:dyDescent="0.25">
      <c r="A84" s="12"/>
      <c r="B84" s="123" t="s">
        <v>28</v>
      </c>
      <c r="C84" s="48" t="s">
        <v>99</v>
      </c>
      <c r="D84" s="48"/>
      <c r="E84" s="125"/>
      <c r="F84" s="126"/>
      <c r="G84" s="12"/>
      <c r="H84" s="12"/>
      <c r="I84" s="12"/>
      <c r="J84" s="12"/>
      <c r="K84" s="12"/>
      <c r="L84" s="12"/>
      <c r="M84" s="12"/>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5"/>
      <c r="AO84" s="5"/>
      <c r="AP84" s="5"/>
      <c r="AQ84" s="5"/>
    </row>
    <row r="85" spans="1:43" s="4" customFormat="1" x14ac:dyDescent="0.25">
      <c r="A85" s="12"/>
      <c r="B85" s="123" t="s">
        <v>34</v>
      </c>
      <c r="C85" s="48" t="s">
        <v>100</v>
      </c>
      <c r="D85" s="48"/>
      <c r="E85" s="125"/>
      <c r="F85" s="126"/>
      <c r="G85" s="12"/>
      <c r="H85" s="12"/>
      <c r="I85" s="12"/>
      <c r="J85" s="12"/>
      <c r="K85" s="12"/>
      <c r="L85" s="12"/>
      <c r="M85" s="1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5"/>
      <c r="AO85" s="5"/>
      <c r="AP85" s="5"/>
      <c r="AQ85" s="5"/>
    </row>
    <row r="86" spans="1:43" s="4" customFormat="1" x14ac:dyDescent="0.25">
      <c r="A86" s="12"/>
      <c r="B86" s="123" t="s">
        <v>35</v>
      </c>
      <c r="C86" s="48" t="s">
        <v>101</v>
      </c>
      <c r="D86" s="48"/>
      <c r="E86" s="125"/>
      <c r="F86" s="126"/>
      <c r="G86" s="12"/>
      <c r="H86" s="12"/>
      <c r="I86" s="12"/>
      <c r="J86" s="12"/>
      <c r="K86" s="12"/>
      <c r="L86" s="12"/>
      <c r="M86" s="1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5"/>
      <c r="AO86" s="5"/>
      <c r="AP86" s="5"/>
      <c r="AQ86" s="5"/>
    </row>
    <row r="87" spans="1:43" s="4" customFormat="1" x14ac:dyDescent="0.25">
      <c r="A87" s="12"/>
      <c r="B87" s="123" t="s">
        <v>6</v>
      </c>
      <c r="C87" s="48" t="s">
        <v>105</v>
      </c>
      <c r="D87" s="48"/>
      <c r="E87" s="125"/>
      <c r="F87" s="126"/>
      <c r="G87" s="12"/>
      <c r="H87" s="12"/>
      <c r="I87" s="12"/>
      <c r="J87" s="12"/>
      <c r="K87" s="12"/>
      <c r="L87" s="12"/>
      <c r="M87" s="1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5"/>
      <c r="AO87" s="5"/>
      <c r="AP87" s="5"/>
      <c r="AQ87" s="5"/>
    </row>
    <row r="88" spans="1:43" s="4" customFormat="1" x14ac:dyDescent="0.25">
      <c r="A88" s="12"/>
      <c r="B88" s="123" t="s">
        <v>38</v>
      </c>
      <c r="C88" s="48" t="s">
        <v>48</v>
      </c>
      <c r="D88" s="48"/>
      <c r="E88" s="125"/>
      <c r="F88" s="126"/>
      <c r="G88" s="12"/>
      <c r="H88" s="12"/>
      <c r="I88" s="12"/>
      <c r="J88" s="12"/>
      <c r="K88" s="12"/>
      <c r="L88" s="12"/>
      <c r="M88" s="1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5"/>
      <c r="AO88" s="5"/>
      <c r="AP88" s="5"/>
      <c r="AQ88" s="5"/>
    </row>
    <row r="89" spans="1:43" s="4" customFormat="1" x14ac:dyDescent="0.25">
      <c r="A89" s="12"/>
      <c r="B89" s="123">
        <v>66014133</v>
      </c>
      <c r="C89" s="48" t="s">
        <v>112</v>
      </c>
      <c r="D89" s="48"/>
      <c r="E89" s="125"/>
      <c r="F89" s="126"/>
      <c r="G89" s="12"/>
      <c r="H89" s="12"/>
      <c r="I89" s="12"/>
      <c r="J89" s="12"/>
      <c r="K89" s="12"/>
      <c r="L89" s="12"/>
      <c r="M89" s="1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5"/>
      <c r="AO89" s="5"/>
      <c r="AP89" s="5"/>
      <c r="AQ89" s="5"/>
    </row>
    <row r="90" spans="1:43" s="4" customFormat="1" x14ac:dyDescent="0.25">
      <c r="A90" s="12"/>
      <c r="B90" s="123">
        <v>66014134</v>
      </c>
      <c r="C90" s="48" t="s">
        <v>113</v>
      </c>
      <c r="D90" s="48"/>
      <c r="E90" s="125"/>
      <c r="F90" s="126"/>
      <c r="G90" s="12"/>
      <c r="H90" s="12"/>
      <c r="I90" s="12"/>
      <c r="J90" s="12"/>
      <c r="K90" s="12"/>
      <c r="L90" s="12"/>
      <c r="M90" s="1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5"/>
      <c r="AO90" s="5"/>
      <c r="AP90" s="5"/>
      <c r="AQ90" s="5"/>
    </row>
    <row r="91" spans="1:43" s="4" customFormat="1" x14ac:dyDescent="0.25">
      <c r="A91" s="12"/>
      <c r="B91" s="123">
        <v>66014106</v>
      </c>
      <c r="C91" s="48" t="s">
        <v>102</v>
      </c>
      <c r="D91" s="48"/>
      <c r="E91" s="125"/>
      <c r="F91" s="126"/>
      <c r="G91" s="12"/>
      <c r="H91" s="12"/>
      <c r="I91" s="12"/>
      <c r="J91" s="12"/>
      <c r="K91" s="12"/>
      <c r="L91" s="12"/>
      <c r="M91" s="1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5"/>
      <c r="AO91" s="5"/>
      <c r="AP91" s="5"/>
      <c r="AQ91" s="5"/>
    </row>
    <row r="92" spans="1:43" s="4" customFormat="1" x14ac:dyDescent="0.25">
      <c r="A92" s="12"/>
      <c r="B92" s="123"/>
      <c r="C92" s="48"/>
      <c r="D92" s="48"/>
      <c r="E92" s="125"/>
      <c r="F92" s="126"/>
      <c r="G92" s="12"/>
      <c r="H92" s="12"/>
      <c r="I92" s="12"/>
      <c r="J92" s="12"/>
      <c r="K92" s="12"/>
      <c r="L92" s="12"/>
      <c r="M92" s="1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5"/>
      <c r="AO92" s="5"/>
      <c r="AP92" s="5"/>
      <c r="AQ92" s="5"/>
    </row>
    <row r="93" spans="1:43" s="4" customFormat="1" x14ac:dyDescent="0.25">
      <c r="A93" s="12"/>
      <c r="B93" s="121"/>
      <c r="C93" s="122" t="s">
        <v>222</v>
      </c>
      <c r="D93" s="127"/>
      <c r="E93" s="127"/>
      <c r="F93" s="128"/>
      <c r="G93" s="12"/>
      <c r="H93" s="12"/>
      <c r="I93" s="12"/>
      <c r="J93" s="12"/>
      <c r="K93" s="12"/>
      <c r="L93" s="12"/>
      <c r="M93" s="1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5"/>
      <c r="AO93" s="5"/>
      <c r="AP93" s="5"/>
      <c r="AQ93" s="5"/>
    </row>
    <row r="94" spans="1:43" s="4" customFormat="1" x14ac:dyDescent="0.25">
      <c r="A94" s="12"/>
      <c r="B94" s="208"/>
      <c r="C94" s="209" t="s">
        <v>221</v>
      </c>
      <c r="D94" s="210"/>
      <c r="E94" s="210"/>
      <c r="F94" s="211"/>
      <c r="G94" s="12"/>
      <c r="H94" s="12"/>
      <c r="I94" s="12"/>
      <c r="J94" s="12"/>
      <c r="K94" s="12"/>
      <c r="L94" s="12"/>
      <c r="M94" s="1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5"/>
      <c r="AO94" s="5"/>
      <c r="AP94" s="5"/>
      <c r="AQ94" s="5"/>
    </row>
    <row r="95" spans="1:43" s="4" customFormat="1" x14ac:dyDescent="0.25">
      <c r="A95" s="12"/>
      <c r="B95" s="123">
        <v>76050001</v>
      </c>
      <c r="C95" s="48" t="s">
        <v>111</v>
      </c>
      <c r="D95" s="124"/>
      <c r="E95" s="125"/>
      <c r="F95" s="126"/>
      <c r="G95" s="12"/>
      <c r="H95" s="129" t="s">
        <v>118</v>
      </c>
      <c r="I95" s="12"/>
      <c r="J95" s="12"/>
      <c r="K95" s="12"/>
      <c r="L95" s="12"/>
      <c r="M95" s="1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5"/>
      <c r="AO95" s="5"/>
      <c r="AP95" s="5"/>
      <c r="AQ95" s="5"/>
    </row>
    <row r="96" spans="1:43" s="4" customFormat="1" x14ac:dyDescent="0.25">
      <c r="A96" s="12"/>
      <c r="B96" s="123">
        <v>66014096</v>
      </c>
      <c r="C96" s="48" t="s">
        <v>110</v>
      </c>
      <c r="D96" s="124"/>
      <c r="E96" s="125"/>
      <c r="F96" s="126"/>
      <c r="G96" s="12"/>
      <c r="H96" s="129" t="s">
        <v>119</v>
      </c>
      <c r="I96" s="12"/>
      <c r="J96" s="12"/>
      <c r="K96" s="12"/>
      <c r="L96" s="12"/>
      <c r="M96" s="1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5"/>
      <c r="AO96" s="5"/>
      <c r="AP96" s="5"/>
      <c r="AQ96" s="5"/>
    </row>
    <row r="97" spans="1:44" s="4" customFormat="1" x14ac:dyDescent="0.25">
      <c r="A97" s="12"/>
      <c r="B97" s="123">
        <v>66014263</v>
      </c>
      <c r="C97" s="48" t="s">
        <v>77</v>
      </c>
      <c r="D97" s="124"/>
      <c r="E97" s="125"/>
      <c r="F97" s="126"/>
      <c r="G97" s="12"/>
      <c r="H97" s="12"/>
      <c r="I97" s="12"/>
      <c r="J97" s="12"/>
      <c r="K97" s="12"/>
      <c r="L97" s="12"/>
      <c r="M97" s="1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5"/>
      <c r="AO97" s="5"/>
      <c r="AP97" s="5"/>
      <c r="AQ97" s="5"/>
    </row>
    <row r="98" spans="1:44" s="4" customFormat="1" x14ac:dyDescent="0.25">
      <c r="A98" s="12"/>
      <c r="B98" s="123"/>
      <c r="C98" s="48"/>
      <c r="D98" s="48"/>
      <c r="E98" s="125"/>
      <c r="F98" s="126"/>
      <c r="G98" s="12"/>
      <c r="H98" s="12"/>
      <c r="I98" s="12"/>
      <c r="J98" s="12"/>
      <c r="K98" s="12"/>
      <c r="L98" s="12"/>
      <c r="M98" s="1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5"/>
      <c r="AO98" s="5"/>
      <c r="AP98" s="5"/>
      <c r="AQ98" s="5"/>
    </row>
    <row r="99" spans="1:44" s="4" customFormat="1" x14ac:dyDescent="0.25">
      <c r="A99" s="12"/>
      <c r="B99" s="121"/>
      <c r="C99" s="122" t="s">
        <v>1</v>
      </c>
      <c r="D99" s="241"/>
      <c r="E99" s="241"/>
      <c r="F99" s="242"/>
      <c r="G99" s="12"/>
      <c r="H99" s="12"/>
      <c r="I99" s="12"/>
      <c r="J99" s="12"/>
      <c r="K99" s="12"/>
      <c r="L99" s="12"/>
      <c r="M99" s="1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5"/>
      <c r="AO99" s="5"/>
      <c r="AP99" s="5"/>
      <c r="AQ99" s="5"/>
    </row>
    <row r="100" spans="1:44" s="4" customFormat="1" x14ac:dyDescent="0.25">
      <c r="A100" s="12"/>
      <c r="B100" s="123">
        <v>66031630</v>
      </c>
      <c r="C100" s="48" t="s">
        <v>217</v>
      </c>
      <c r="D100" s="54"/>
      <c r="E100" s="125"/>
      <c r="F100" s="126"/>
      <c r="G100" s="12"/>
      <c r="H100" s="129" t="s">
        <v>120</v>
      </c>
      <c r="I100" s="12"/>
      <c r="J100" s="12"/>
      <c r="K100" s="12"/>
      <c r="L100" s="12"/>
      <c r="M100" s="1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5"/>
      <c r="AO100" s="5"/>
      <c r="AP100" s="5"/>
      <c r="AQ100" s="5"/>
    </row>
    <row r="101" spans="1:44" s="4" customFormat="1" x14ac:dyDescent="0.25">
      <c r="A101" s="12"/>
      <c r="B101" s="123">
        <v>66031631</v>
      </c>
      <c r="C101" s="48" t="s">
        <v>218</v>
      </c>
      <c r="D101" s="54"/>
      <c r="E101" s="125"/>
      <c r="F101" s="126"/>
      <c r="G101" s="12"/>
      <c r="H101" s="129" t="s">
        <v>120</v>
      </c>
      <c r="I101" s="12"/>
      <c r="J101" s="12"/>
      <c r="K101" s="12"/>
      <c r="L101" s="12"/>
      <c r="M101" s="1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5"/>
      <c r="AO101" s="5"/>
      <c r="AP101" s="5"/>
      <c r="AQ101" s="5"/>
    </row>
    <row r="102" spans="1:44" s="4" customFormat="1" ht="15.75" thickBot="1" x14ac:dyDescent="0.3">
      <c r="A102" s="12"/>
      <c r="B102" s="130"/>
      <c r="C102" s="131"/>
      <c r="D102" s="131"/>
      <c r="E102" s="132"/>
      <c r="F102" s="133"/>
      <c r="G102" s="12"/>
      <c r="H102" s="12"/>
      <c r="I102" s="12"/>
      <c r="J102" s="12"/>
      <c r="K102" s="12"/>
      <c r="L102" s="12"/>
      <c r="M102" s="12"/>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5"/>
      <c r="AO102" s="5"/>
      <c r="AP102" s="5"/>
      <c r="AQ102" s="5"/>
    </row>
    <row r="103" spans="1:44" s="4" customFormat="1" ht="14.45" customHeight="1" x14ac:dyDescent="0.25">
      <c r="A103" s="12"/>
      <c r="B103" s="227" t="s">
        <v>246</v>
      </c>
      <c r="C103" s="228"/>
      <c r="D103" s="228"/>
      <c r="E103" s="228"/>
      <c r="F103" s="229"/>
      <c r="G103" s="12"/>
      <c r="H103" s="12"/>
      <c r="I103" s="12"/>
      <c r="J103" s="12"/>
      <c r="K103" s="12"/>
      <c r="L103" s="12"/>
      <c r="M103" s="12"/>
      <c r="N103" s="36"/>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5"/>
      <c r="AP103" s="5"/>
      <c r="AQ103" s="5"/>
      <c r="AR103" s="5"/>
    </row>
    <row r="104" spans="1:44" s="4" customFormat="1" x14ac:dyDescent="0.25">
      <c r="A104" s="12"/>
      <c r="B104" s="230"/>
      <c r="C104" s="231"/>
      <c r="D104" s="231"/>
      <c r="E104" s="231"/>
      <c r="F104" s="232"/>
      <c r="G104" s="12"/>
      <c r="H104" s="12"/>
      <c r="I104" s="12"/>
      <c r="J104" s="12"/>
      <c r="K104" s="12"/>
      <c r="L104" s="12"/>
      <c r="M104" s="12"/>
      <c r="N104" s="36"/>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5"/>
      <c r="AP104" s="5"/>
      <c r="AQ104" s="5"/>
      <c r="AR104" s="5"/>
    </row>
    <row r="105" spans="1:44" s="4" customFormat="1" ht="15.75" thickBot="1" x14ac:dyDescent="0.3">
      <c r="A105" s="12"/>
      <c r="B105" s="233"/>
      <c r="C105" s="234"/>
      <c r="D105" s="234"/>
      <c r="E105" s="234"/>
      <c r="F105" s="235"/>
      <c r="G105" s="12"/>
      <c r="H105" s="12"/>
      <c r="I105" s="12"/>
      <c r="J105" s="12"/>
      <c r="K105" s="12"/>
      <c r="L105" s="12"/>
      <c r="M105" s="12"/>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5"/>
      <c r="AO105" s="5"/>
      <c r="AP105" s="5"/>
      <c r="AQ105" s="5"/>
    </row>
    <row r="106" spans="1:44" s="4" customFormat="1" ht="15.75" x14ac:dyDescent="0.25">
      <c r="A106" s="12"/>
      <c r="B106" s="134"/>
      <c r="C106" s="135" t="s">
        <v>122</v>
      </c>
      <c r="D106" s="136"/>
      <c r="E106" s="137"/>
      <c r="F106" s="138"/>
      <c r="G106" s="12"/>
      <c r="H106" s="12"/>
      <c r="I106" s="12"/>
      <c r="J106" s="12"/>
      <c r="K106" s="12"/>
      <c r="L106" s="12"/>
      <c r="M106" s="12"/>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5"/>
      <c r="AO106" s="5"/>
      <c r="AP106" s="5"/>
      <c r="AQ106" s="5"/>
    </row>
    <row r="107" spans="1:44" s="4" customFormat="1" x14ac:dyDescent="0.25">
      <c r="A107" s="12"/>
      <c r="B107" s="139" t="s">
        <v>81</v>
      </c>
      <c r="C107" s="140" t="s">
        <v>87</v>
      </c>
      <c r="D107" s="157"/>
      <c r="E107" s="125"/>
      <c r="F107" s="126"/>
      <c r="G107" s="78"/>
      <c r="H107" s="141" t="s">
        <v>248</v>
      </c>
      <c r="I107" s="12"/>
      <c r="J107" s="12"/>
      <c r="K107" s="12"/>
      <c r="L107" s="12"/>
      <c r="M107" s="12"/>
      <c r="N107" s="36"/>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5"/>
      <c r="AP107" s="5"/>
      <c r="AQ107" s="5"/>
      <c r="AR107" s="5"/>
    </row>
    <row r="108" spans="1:44" s="4" customFormat="1" x14ac:dyDescent="0.25">
      <c r="A108" s="12"/>
      <c r="B108" s="159"/>
      <c r="C108" s="160"/>
      <c r="D108" s="157"/>
      <c r="E108" s="161"/>
      <c r="F108" s="162"/>
      <c r="G108" s="12"/>
      <c r="H108" s="12"/>
      <c r="I108" s="12"/>
      <c r="J108" s="12"/>
      <c r="K108" s="12"/>
      <c r="L108" s="12"/>
      <c r="M108" s="12"/>
      <c r="N108" s="36"/>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5"/>
      <c r="AP108" s="5"/>
      <c r="AQ108" s="5"/>
      <c r="AR108" s="5"/>
    </row>
    <row r="109" spans="1:44" s="4" customFormat="1" x14ac:dyDescent="0.25">
      <c r="A109" s="12"/>
      <c r="B109" s="139">
        <v>66031686</v>
      </c>
      <c r="C109" s="140" t="s">
        <v>103</v>
      </c>
      <c r="D109" s="157"/>
      <c r="E109" s="125"/>
      <c r="F109" s="126"/>
      <c r="G109" s="12"/>
      <c r="H109" s="141" t="s">
        <v>234</v>
      </c>
      <c r="I109" s="12"/>
      <c r="J109" s="12"/>
      <c r="K109" s="12"/>
      <c r="L109" s="12"/>
      <c r="M109" s="12"/>
      <c r="N109" s="36"/>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5"/>
      <c r="AP109" s="5"/>
      <c r="AQ109" s="5"/>
      <c r="AR109" s="5"/>
    </row>
    <row r="110" spans="1:44" s="4" customFormat="1" x14ac:dyDescent="0.25">
      <c r="A110" s="12"/>
      <c r="B110" s="139">
        <v>66031687</v>
      </c>
      <c r="C110" s="140" t="s">
        <v>104</v>
      </c>
      <c r="D110" s="157"/>
      <c r="E110" s="125"/>
      <c r="F110" s="126"/>
      <c r="G110" s="12"/>
      <c r="H110" s="141" t="s">
        <v>235</v>
      </c>
      <c r="I110" s="12"/>
      <c r="J110" s="12"/>
      <c r="K110" s="12"/>
      <c r="L110" s="12"/>
      <c r="M110" s="12"/>
      <c r="N110" s="36"/>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5"/>
      <c r="AP110" s="5"/>
      <c r="AQ110" s="5"/>
      <c r="AR110" s="5"/>
    </row>
    <row r="111" spans="1:44" s="4" customFormat="1" x14ac:dyDescent="0.25">
      <c r="A111" s="12"/>
      <c r="B111" s="159"/>
      <c r="C111" s="160"/>
      <c r="D111" s="157"/>
      <c r="E111" s="161"/>
      <c r="F111" s="162"/>
      <c r="G111" s="12"/>
      <c r="H111" s="12"/>
      <c r="I111" s="12"/>
      <c r="J111" s="12"/>
      <c r="K111" s="12"/>
      <c r="L111" s="12"/>
      <c r="M111" s="12"/>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5"/>
      <c r="AO111" s="5"/>
      <c r="AP111" s="5"/>
      <c r="AQ111" s="5"/>
    </row>
    <row r="112" spans="1:44" s="4" customFormat="1" x14ac:dyDescent="0.25">
      <c r="A112" s="12"/>
      <c r="B112" s="139" t="s">
        <v>36</v>
      </c>
      <c r="C112" s="140" t="s">
        <v>115</v>
      </c>
      <c r="D112" s="158"/>
      <c r="E112" s="125"/>
      <c r="F112" s="126"/>
      <c r="G112" s="12"/>
      <c r="H112" s="141" t="s">
        <v>250</v>
      </c>
      <c r="I112" s="12"/>
      <c r="J112" s="12"/>
      <c r="K112" s="12"/>
      <c r="L112" s="12"/>
      <c r="M112" s="12"/>
      <c r="N112" s="36"/>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5"/>
      <c r="AP112" s="5"/>
      <c r="AQ112" s="5"/>
      <c r="AR112" s="5"/>
    </row>
    <row r="113" spans="1:46" s="4" customFormat="1" x14ac:dyDescent="0.25">
      <c r="A113" s="12"/>
      <c r="B113" s="139" t="s">
        <v>37</v>
      </c>
      <c r="C113" s="140" t="s">
        <v>116</v>
      </c>
      <c r="D113" s="158"/>
      <c r="E113" s="125"/>
      <c r="F113" s="126"/>
      <c r="G113" s="12"/>
      <c r="H113" s="141" t="s">
        <v>249</v>
      </c>
      <c r="I113" s="12"/>
      <c r="J113" s="12"/>
      <c r="K113" s="12"/>
      <c r="L113" s="12"/>
      <c r="M113" s="12"/>
      <c r="N113" s="36"/>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5"/>
      <c r="AP113" s="5"/>
      <c r="AQ113" s="5"/>
      <c r="AR113" s="5"/>
    </row>
    <row r="114" spans="1:46" s="4" customFormat="1" x14ac:dyDescent="0.25">
      <c r="A114" s="12"/>
      <c r="B114" s="159"/>
      <c r="C114" s="160"/>
      <c r="D114" s="158"/>
      <c r="E114" s="161"/>
      <c r="F114" s="162"/>
      <c r="G114" s="12"/>
      <c r="H114" s="12"/>
      <c r="I114" s="12"/>
      <c r="J114" s="12"/>
      <c r="K114" s="12"/>
      <c r="L114" s="12"/>
      <c r="M114" s="12"/>
      <c r="N114" s="36"/>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5"/>
      <c r="AP114" s="5"/>
      <c r="AQ114" s="5"/>
      <c r="AR114" s="5"/>
    </row>
    <row r="115" spans="1:46" s="4" customFormat="1" x14ac:dyDescent="0.25">
      <c r="A115" s="12"/>
      <c r="B115" s="159"/>
      <c r="C115" s="160"/>
      <c r="D115" s="158"/>
      <c r="E115" s="161"/>
      <c r="F115" s="162"/>
      <c r="G115" s="12"/>
      <c r="H115" s="129" t="s">
        <v>123</v>
      </c>
      <c r="I115" s="12"/>
      <c r="J115" s="12"/>
      <c r="K115" s="12"/>
      <c r="L115" s="12"/>
      <c r="M115" s="12"/>
      <c r="N115" s="36"/>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5"/>
      <c r="AP115" s="5"/>
      <c r="AQ115" s="5"/>
      <c r="AR115" s="5"/>
    </row>
    <row r="116" spans="1:46" s="4" customFormat="1" x14ac:dyDescent="0.25">
      <c r="A116" s="12"/>
      <c r="B116" s="159"/>
      <c r="C116" s="160"/>
      <c r="D116" s="158"/>
      <c r="E116" s="161"/>
      <c r="F116" s="162"/>
      <c r="G116" s="12"/>
      <c r="H116" s="129" t="s">
        <v>123</v>
      </c>
      <c r="I116" s="12"/>
      <c r="J116" s="12"/>
      <c r="K116" s="12"/>
      <c r="L116" s="12"/>
      <c r="M116" s="12"/>
      <c r="N116" s="36"/>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5"/>
      <c r="AP116" s="5"/>
      <c r="AQ116" s="5"/>
      <c r="AR116" s="5"/>
    </row>
    <row r="117" spans="1:46" s="4" customFormat="1" ht="15.75" thickBot="1" x14ac:dyDescent="0.3">
      <c r="A117" s="12"/>
      <c r="B117" s="163"/>
      <c r="C117" s="160"/>
      <c r="D117" s="157"/>
      <c r="E117" s="161"/>
      <c r="F117" s="162"/>
      <c r="G117" s="12"/>
      <c r="H117" s="129" t="s">
        <v>123</v>
      </c>
      <c r="I117" s="12"/>
      <c r="J117" s="12"/>
      <c r="K117" s="12"/>
      <c r="L117" s="12"/>
      <c r="M117" s="12"/>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5"/>
      <c r="AO117" s="5"/>
      <c r="AP117" s="5"/>
      <c r="AQ117" s="5"/>
    </row>
    <row r="118" spans="1:46" s="4" customFormat="1" x14ac:dyDescent="0.25">
      <c r="A118" s="12"/>
      <c r="B118" s="142"/>
      <c r="C118" s="143"/>
      <c r="D118" s="143"/>
      <c r="E118" s="143"/>
      <c r="F118" s="144"/>
      <c r="G118" s="12"/>
      <c r="H118" s="12"/>
      <c r="I118" s="12"/>
      <c r="J118" s="12"/>
      <c r="K118" s="12"/>
      <c r="L118" s="12"/>
      <c r="M118" s="12"/>
      <c r="N118" s="36"/>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5"/>
      <c r="AP118" s="5"/>
      <c r="AQ118" s="5"/>
      <c r="AR118" s="5"/>
    </row>
    <row r="119" spans="1:46" s="4" customFormat="1" ht="15.75" x14ac:dyDescent="0.25">
      <c r="A119" s="12"/>
      <c r="B119" s="145"/>
      <c r="C119" s="146" t="s">
        <v>121</v>
      </c>
      <c r="D119" s="147"/>
      <c r="E119" s="147"/>
      <c r="F119" s="148"/>
      <c r="G119" s="12"/>
      <c r="H119" s="12"/>
      <c r="I119" s="12"/>
      <c r="J119" s="12"/>
      <c r="K119" s="12"/>
      <c r="L119" s="12"/>
      <c r="M119" s="12"/>
      <c r="N119" s="36"/>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5"/>
      <c r="AP119" s="5"/>
      <c r="AQ119" s="5"/>
      <c r="AR119" s="5"/>
    </row>
    <row r="120" spans="1:46" s="4" customFormat="1" ht="15.75" thickBot="1" x14ac:dyDescent="0.3">
      <c r="A120" s="12"/>
      <c r="B120" s="149"/>
      <c r="C120" s="150"/>
      <c r="D120" s="150"/>
      <c r="E120" s="150"/>
      <c r="F120" s="151"/>
      <c r="G120" s="12"/>
      <c r="H120" s="12"/>
      <c r="I120" s="12"/>
      <c r="J120" s="12"/>
      <c r="K120" s="12"/>
      <c r="L120" s="12"/>
      <c r="M120" s="12"/>
      <c r="N120" s="36"/>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5"/>
      <c r="AP120" s="5"/>
      <c r="AQ120" s="5"/>
      <c r="AR120" s="5"/>
    </row>
    <row r="121" spans="1:46" s="4" customFormat="1" x14ac:dyDescent="0.25">
      <c r="A121" s="12"/>
      <c r="B121" s="191" t="s">
        <v>227</v>
      </c>
      <c r="D121" s="12"/>
      <c r="E121" s="12"/>
      <c r="F121" s="12"/>
      <c r="G121" s="12"/>
      <c r="H121" s="12"/>
      <c r="I121" s="12"/>
      <c r="J121" s="12"/>
      <c r="K121" s="12"/>
      <c r="L121" s="12"/>
      <c r="M121" s="12"/>
      <c r="N121" s="36"/>
      <c r="O121" s="36"/>
      <c r="P121" s="36"/>
      <c r="Q121" s="36"/>
      <c r="R121" s="36"/>
      <c r="S121" s="36"/>
      <c r="T121" s="36"/>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spans="1:46" x14ac:dyDescent="0.25">
      <c r="A122" s="12"/>
      <c r="B122" s="12"/>
      <c r="D122" s="12"/>
      <c r="E122" s="12"/>
      <c r="F122" s="12"/>
      <c r="G122" s="12"/>
      <c r="H122" s="12"/>
      <c r="I122" s="12"/>
      <c r="J122" s="12"/>
      <c r="K122" s="12"/>
      <c r="L122" s="12"/>
    </row>
    <row r="123" spans="1:46" x14ac:dyDescent="0.25">
      <c r="A123" s="12"/>
      <c r="B123" s="12"/>
      <c r="C123" s="12"/>
      <c r="D123" s="12"/>
      <c r="E123" s="12"/>
      <c r="F123" s="12"/>
      <c r="G123" s="12"/>
      <c r="H123" s="12"/>
      <c r="I123" s="12"/>
      <c r="J123" s="12"/>
      <c r="K123" s="12"/>
      <c r="L123" s="12"/>
    </row>
    <row r="124" spans="1:46" x14ac:dyDescent="0.25">
      <c r="A124" s="12"/>
      <c r="B124" s="12"/>
      <c r="C124" s="12"/>
      <c r="D124" s="12"/>
      <c r="E124" s="12"/>
      <c r="F124" s="12"/>
      <c r="G124" s="12"/>
      <c r="H124" s="12"/>
      <c r="I124" s="12"/>
      <c r="J124" s="12"/>
      <c r="K124" s="12"/>
      <c r="L124" s="12"/>
    </row>
    <row r="125" spans="1:46" x14ac:dyDescent="0.25">
      <c r="A125" s="12"/>
      <c r="B125" s="12"/>
      <c r="C125" s="12"/>
      <c r="D125" s="12"/>
      <c r="E125" s="12"/>
      <c r="F125" s="12"/>
      <c r="G125" s="12"/>
      <c r="H125" s="12"/>
      <c r="I125" s="12"/>
      <c r="J125" s="12"/>
      <c r="K125" s="12"/>
      <c r="L125" s="12"/>
    </row>
    <row r="126" spans="1:46" x14ac:dyDescent="0.25">
      <c r="A126" s="12"/>
      <c r="B126" s="12"/>
      <c r="C126" s="12"/>
      <c r="D126" s="12"/>
      <c r="E126" s="12"/>
      <c r="F126" s="12"/>
      <c r="G126" s="12"/>
      <c r="H126" s="12"/>
      <c r="I126" s="12"/>
      <c r="J126" s="12"/>
      <c r="K126" s="12"/>
      <c r="L126" s="12"/>
    </row>
    <row r="127" spans="1:46" x14ac:dyDescent="0.25">
      <c r="A127" s="12"/>
      <c r="B127" s="12"/>
      <c r="C127" s="12"/>
      <c r="D127" s="12"/>
      <c r="E127" s="12"/>
      <c r="F127" s="12"/>
      <c r="G127" s="12"/>
      <c r="H127" s="12"/>
      <c r="I127" s="12"/>
      <c r="J127" s="12"/>
      <c r="K127" s="12"/>
      <c r="L127" s="12"/>
    </row>
    <row r="128" spans="1:46" x14ac:dyDescent="0.25">
      <c r="A128" s="12"/>
      <c r="B128" s="12"/>
      <c r="C128" s="12"/>
      <c r="D128" s="12"/>
      <c r="E128" s="12"/>
      <c r="F128" s="12"/>
      <c r="G128" s="12"/>
      <c r="H128" s="12"/>
      <c r="I128" s="12"/>
      <c r="J128" s="12"/>
      <c r="K128" s="12"/>
      <c r="L128" s="12"/>
    </row>
    <row r="129" spans="1:12" x14ac:dyDescent="0.25">
      <c r="A129" s="12"/>
      <c r="B129" s="12"/>
      <c r="C129" s="12"/>
      <c r="D129" s="12"/>
      <c r="E129" s="12"/>
      <c r="F129" s="12"/>
      <c r="G129" s="12"/>
      <c r="H129" s="12"/>
      <c r="I129" s="12"/>
      <c r="J129" s="12"/>
      <c r="K129" s="12"/>
      <c r="L129" s="12"/>
    </row>
    <row r="130" spans="1:12" x14ac:dyDescent="0.25">
      <c r="A130" s="12"/>
      <c r="B130" s="12"/>
      <c r="C130" s="12"/>
      <c r="D130" s="12"/>
      <c r="E130" s="12"/>
      <c r="F130" s="12"/>
      <c r="G130" s="12"/>
      <c r="H130" s="12"/>
      <c r="I130" s="12"/>
      <c r="J130" s="12"/>
      <c r="K130" s="12"/>
      <c r="L130" s="12"/>
    </row>
    <row r="131" spans="1:12" x14ac:dyDescent="0.25">
      <c r="A131" s="12"/>
      <c r="B131" s="12"/>
      <c r="C131" s="12"/>
      <c r="D131" s="12"/>
      <c r="E131" s="12"/>
      <c r="F131" s="12"/>
      <c r="G131" s="12"/>
      <c r="H131" s="12"/>
      <c r="I131" s="12"/>
      <c r="J131" s="12"/>
      <c r="K131" s="12"/>
      <c r="L131" s="12"/>
    </row>
    <row r="132" spans="1:12" x14ac:dyDescent="0.25">
      <c r="A132" s="12"/>
      <c r="B132" s="12"/>
      <c r="C132" s="12"/>
      <c r="D132" s="12"/>
      <c r="E132" s="12"/>
      <c r="F132" s="12"/>
      <c r="G132" s="12"/>
      <c r="H132" s="12"/>
      <c r="I132" s="12"/>
      <c r="J132" s="12"/>
      <c r="K132" s="12"/>
      <c r="L132" s="12"/>
    </row>
    <row r="133" spans="1:12" x14ac:dyDescent="0.25">
      <c r="A133" s="12"/>
      <c r="B133" s="12"/>
      <c r="C133" s="12"/>
      <c r="D133" s="12"/>
      <c r="E133" s="12"/>
      <c r="F133" s="12"/>
      <c r="G133" s="12"/>
      <c r="H133" s="12"/>
      <c r="I133" s="12"/>
      <c r="J133" s="12"/>
      <c r="K133" s="12"/>
      <c r="L133" s="12"/>
    </row>
    <row r="134" spans="1:12" x14ac:dyDescent="0.25">
      <c r="A134" s="12"/>
      <c r="B134" s="12"/>
      <c r="C134" s="12"/>
      <c r="D134" s="12"/>
      <c r="E134" s="12"/>
      <c r="F134" s="12"/>
      <c r="G134" s="12"/>
      <c r="H134" s="12"/>
      <c r="I134" s="12"/>
      <c r="J134" s="12"/>
      <c r="K134" s="12"/>
      <c r="L134" s="12"/>
    </row>
    <row r="135" spans="1:12" x14ac:dyDescent="0.25">
      <c r="A135" s="12"/>
      <c r="B135" s="12"/>
      <c r="C135" s="12"/>
      <c r="D135" s="12"/>
      <c r="E135" s="12"/>
      <c r="F135" s="12"/>
      <c r="G135" s="12"/>
      <c r="H135" s="12"/>
      <c r="I135" s="12"/>
      <c r="J135" s="12"/>
      <c r="K135" s="12"/>
      <c r="L135" s="12"/>
    </row>
    <row r="136" spans="1:12" x14ac:dyDescent="0.25">
      <c r="A136" s="12"/>
      <c r="B136" s="12"/>
      <c r="C136" s="12"/>
      <c r="D136" s="12"/>
      <c r="E136" s="12"/>
      <c r="F136" s="12"/>
      <c r="G136" s="12"/>
      <c r="H136" s="12"/>
      <c r="I136" s="12"/>
      <c r="J136" s="12"/>
      <c r="K136" s="12"/>
      <c r="L136" s="12"/>
    </row>
    <row r="137" spans="1:12" x14ac:dyDescent="0.25">
      <c r="A137" s="12"/>
      <c r="B137" s="12"/>
      <c r="C137" s="12"/>
      <c r="D137" s="12"/>
      <c r="E137" s="12"/>
      <c r="F137" s="12"/>
      <c r="G137" s="12"/>
      <c r="H137" s="12"/>
      <c r="I137" s="12"/>
      <c r="J137" s="12"/>
      <c r="K137" s="12"/>
      <c r="L137" s="12"/>
    </row>
    <row r="138" spans="1:12" x14ac:dyDescent="0.25">
      <c r="A138" s="12"/>
      <c r="B138" s="12"/>
      <c r="C138" s="12"/>
      <c r="D138" s="12"/>
      <c r="E138" s="12"/>
      <c r="F138" s="12"/>
      <c r="G138" s="12"/>
      <c r="H138" s="12"/>
      <c r="I138" s="12"/>
      <c r="J138" s="12"/>
      <c r="K138" s="12"/>
      <c r="L138" s="12"/>
    </row>
    <row r="139" spans="1:12" x14ac:dyDescent="0.25">
      <c r="A139" s="12"/>
      <c r="B139" s="12"/>
      <c r="C139" s="12"/>
      <c r="D139" s="12"/>
      <c r="E139" s="12"/>
      <c r="F139" s="12"/>
      <c r="G139" s="12"/>
      <c r="H139" s="12"/>
      <c r="I139" s="12"/>
      <c r="J139" s="12"/>
      <c r="K139" s="12"/>
      <c r="L139" s="12"/>
    </row>
    <row r="140" spans="1:12" x14ac:dyDescent="0.25">
      <c r="A140" s="12"/>
      <c r="B140" s="12"/>
      <c r="C140" s="12"/>
      <c r="D140" s="12"/>
      <c r="E140" s="12"/>
      <c r="F140" s="12"/>
      <c r="G140" s="12"/>
      <c r="H140" s="12"/>
      <c r="I140" s="12"/>
      <c r="J140" s="12"/>
      <c r="K140" s="12"/>
      <c r="L140" s="12"/>
    </row>
    <row r="141" spans="1:12" x14ac:dyDescent="0.25">
      <c r="A141" s="12"/>
      <c r="B141" s="12"/>
      <c r="C141" s="12"/>
      <c r="D141" s="12"/>
      <c r="E141" s="12"/>
      <c r="F141" s="12"/>
      <c r="G141" s="12"/>
      <c r="H141" s="12"/>
      <c r="I141" s="12"/>
      <c r="J141" s="12"/>
      <c r="K141" s="12"/>
      <c r="L141" s="12"/>
    </row>
    <row r="142" spans="1:12" x14ac:dyDescent="0.25">
      <c r="A142" s="12"/>
      <c r="B142" s="12"/>
      <c r="C142" s="12"/>
      <c r="D142" s="12"/>
      <c r="E142" s="12"/>
      <c r="F142" s="12"/>
      <c r="G142" s="12"/>
      <c r="H142" s="12"/>
      <c r="I142" s="12"/>
      <c r="J142" s="12"/>
      <c r="K142" s="12"/>
      <c r="L142" s="12"/>
    </row>
    <row r="143" spans="1:12" x14ac:dyDescent="0.25">
      <c r="A143" s="12"/>
      <c r="B143" s="12"/>
      <c r="C143" s="12"/>
      <c r="D143" s="12"/>
      <c r="E143" s="12"/>
      <c r="F143" s="12"/>
      <c r="G143" s="12"/>
      <c r="H143" s="12"/>
      <c r="I143" s="12"/>
      <c r="J143" s="12"/>
      <c r="K143" s="12"/>
      <c r="L143" s="12"/>
    </row>
    <row r="144" spans="1:12" x14ac:dyDescent="0.25">
      <c r="A144" s="12"/>
      <c r="B144" s="12"/>
      <c r="C144" s="12"/>
      <c r="D144" s="12"/>
      <c r="E144" s="12"/>
      <c r="F144" s="12"/>
      <c r="G144" s="12"/>
      <c r="H144" s="12"/>
      <c r="I144" s="12"/>
      <c r="J144" s="12"/>
      <c r="K144" s="12"/>
      <c r="L144" s="12"/>
    </row>
    <row r="145" spans="1:12" x14ac:dyDescent="0.25">
      <c r="A145" s="12"/>
      <c r="B145" s="12"/>
      <c r="C145" s="12"/>
      <c r="D145" s="12"/>
      <c r="E145" s="12"/>
      <c r="F145" s="12"/>
      <c r="G145" s="12"/>
      <c r="H145" s="12"/>
      <c r="I145" s="12"/>
      <c r="J145" s="12"/>
      <c r="K145" s="12"/>
      <c r="L145" s="12"/>
    </row>
  </sheetData>
  <protectedRanges>
    <protectedRange sqref="D57:D59" name="parameters"/>
    <protectedRange sqref="B16:B39" name="Aanduiding"/>
    <protectedRange sqref="D5:E8 D4" name="Project Gegevens"/>
    <protectedRange sqref="E2" name="Project Gegevens_1"/>
  </protectedRanges>
  <customSheetViews>
    <customSheetView guid="{A00BB44E-EB1F-4F82-9568-47E59A3E29EF}" scale="85" hiddenRows="1" hiddenColumns="1" topLeftCell="A10">
      <selection activeCell="H10" sqref="H1:V1048576"/>
      <pageMargins left="0.7" right="0.7" top="0.75" bottom="0.75" header="0.3" footer="0.3"/>
      <pageSetup paperSize="9" orientation="portrait" r:id="rId1"/>
    </customSheetView>
  </customSheetViews>
  <mergeCells count="8">
    <mergeCell ref="D64:F64"/>
    <mergeCell ref="B103:F105"/>
    <mergeCell ref="E12:H12"/>
    <mergeCell ref="E11:H11"/>
    <mergeCell ref="E13:H13"/>
    <mergeCell ref="D77:F77"/>
    <mergeCell ref="D99:F99"/>
    <mergeCell ref="H74:M76"/>
  </mergeCells>
  <hyperlinks>
    <hyperlink ref="B121" r:id="rId2" xr:uid="{49EADC34-05B7-425C-ACE2-F71D9EFE024E}"/>
  </hyperlinks>
  <pageMargins left="0.7" right="0.7" top="0.75" bottom="0.75" header="0.3" footer="0.3"/>
  <pageSetup paperSize="9" scale="50" orientation="portrait" r:id="rId3"/>
  <drawing r:id="rId4"/>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EC246-C81B-446C-AE79-67D82260A965}">
  <sheetPr codeName="Sheet4">
    <tabColor rgb="FF00257A"/>
    <pageSetUpPr fitToPage="1"/>
  </sheetPr>
  <dimension ref="A1:BDQ746"/>
  <sheetViews>
    <sheetView topLeftCell="A59" zoomScale="90" zoomScaleNormal="90" zoomScaleSheetLayoutView="100" workbookViewId="0">
      <selection activeCell="J78" sqref="J78"/>
    </sheetView>
  </sheetViews>
  <sheetFormatPr defaultRowHeight="15" x14ac:dyDescent="0.25"/>
  <cols>
    <col min="1" max="1" width="3.7109375" style="1" customWidth="1"/>
    <col min="2" max="2" width="9.5703125" customWidth="1"/>
    <col min="3" max="3" width="46.140625" customWidth="1"/>
    <col min="4" max="4" width="13.140625" customWidth="1"/>
    <col min="5" max="5" width="15.5703125" customWidth="1"/>
    <col min="6" max="6" width="18.140625" style="19" customWidth="1"/>
    <col min="7" max="7" width="1.5703125" style="19" customWidth="1"/>
    <col min="8" max="8" width="4.42578125" style="19" customWidth="1"/>
    <col min="9" max="9" width="10.140625" style="19" customWidth="1"/>
    <col min="10" max="10" width="10" style="19" customWidth="1"/>
    <col min="11" max="11" width="4.85546875" style="19" hidden="1" customWidth="1"/>
    <col min="12" max="12" width="2.28515625" style="19" customWidth="1"/>
    <col min="13" max="13" width="24.28515625" style="12" customWidth="1"/>
    <col min="14" max="14" width="5.28515625" style="54" hidden="1" customWidth="1"/>
    <col min="15" max="15" width="5.5703125" style="54" hidden="1" customWidth="1"/>
    <col min="16" max="20" width="2.28515625" style="54" hidden="1" customWidth="1"/>
    <col min="21" max="21" width="17.140625" style="54" hidden="1" customWidth="1"/>
    <col min="22" max="30" width="2.28515625" style="54" hidden="1" customWidth="1"/>
    <col min="31" max="31" width="11.7109375" style="19" hidden="1" customWidth="1"/>
    <col min="32" max="32" width="21.28515625" style="25" hidden="1" customWidth="1"/>
    <col min="33" max="33" width="5.7109375" style="25" hidden="1" customWidth="1"/>
    <col min="34" max="34" width="5" style="25" hidden="1" customWidth="1"/>
    <col min="35" max="35" width="27.28515625" style="25" hidden="1" customWidth="1"/>
    <col min="36" max="37" width="9.140625" style="25" hidden="1" customWidth="1"/>
    <col min="38" max="38" width="32.42578125" style="25" hidden="1" customWidth="1"/>
    <col min="39" max="47" width="9.140625" style="25" hidden="1" customWidth="1"/>
    <col min="48" max="48" width="9.140625" style="35" hidden="1" customWidth="1"/>
    <col min="49" max="50" width="9.140625" style="36" hidden="1" customWidth="1"/>
    <col min="51" max="52" width="9.140625" style="36" customWidth="1"/>
    <col min="53" max="57" width="9.140625" style="36"/>
    <col min="58" max="72" width="9.140625" style="37"/>
    <col min="73" max="83" width="9.140625" style="37" customWidth="1"/>
    <col min="84" max="1323" width="9.140625" customWidth="1"/>
    <col min="1324" max="1324" width="6.42578125" customWidth="1"/>
    <col min="1325" max="1473" width="9.140625" style="37"/>
  </cols>
  <sheetData>
    <row r="1" spans="1:83 1325:1473" ht="6" customHeight="1" x14ac:dyDescent="0.5">
      <c r="A1" s="87"/>
      <c r="B1" s="87"/>
      <c r="C1" s="87"/>
      <c r="D1" s="87"/>
      <c r="E1" s="203"/>
      <c r="F1" s="203"/>
      <c r="G1" s="203"/>
      <c r="H1" s="203"/>
      <c r="I1" s="203"/>
      <c r="J1" s="203"/>
      <c r="K1" s="87"/>
      <c r="L1" s="87"/>
      <c r="M1" s="8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83 1325:1473" ht="15.75" customHeight="1" x14ac:dyDescent="0.5">
      <c r="A2" s="87"/>
      <c r="B2" s="87"/>
      <c r="C2" s="87"/>
      <c r="D2" s="87"/>
      <c r="E2" s="90" t="s">
        <v>125</v>
      </c>
      <c r="F2" s="201" t="s">
        <v>220</v>
      </c>
      <c r="G2" s="203"/>
      <c r="H2" s="203"/>
      <c r="I2" s="204" t="s">
        <v>208</v>
      </c>
      <c r="J2" s="202"/>
      <c r="K2" s="87"/>
      <c r="L2" s="87"/>
      <c r="M2" s="8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row>
    <row r="3" spans="1:83 1325:1473" ht="18" customHeight="1" x14ac:dyDescent="0.5">
      <c r="A3" s="87"/>
      <c r="B3" s="87"/>
      <c r="C3" s="87"/>
      <c r="D3" s="87"/>
      <c r="E3" s="19"/>
      <c r="F3" s="87"/>
      <c r="G3" s="87"/>
      <c r="H3" s="87"/>
      <c r="I3" s="87"/>
      <c r="J3" s="87"/>
      <c r="K3" s="87"/>
      <c r="L3" s="87"/>
      <c r="M3" s="8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row>
    <row r="4" spans="1:83 1325:1473" s="38" customFormat="1" ht="18" customHeight="1" x14ac:dyDescent="0.5">
      <c r="A4" s="87"/>
      <c r="B4" s="87"/>
      <c r="C4" s="87"/>
      <c r="D4" s="87"/>
      <c r="E4" s="204"/>
      <c r="F4" s="221"/>
      <c r="G4" s="87"/>
      <c r="H4" s="87"/>
      <c r="I4" s="87"/>
      <c r="J4" s="87"/>
      <c r="K4" s="87"/>
      <c r="L4" s="87"/>
      <c r="M4" s="87"/>
    </row>
    <row r="5" spans="1:83 1325:1473" s="38" customFormat="1" ht="18" customHeight="1" x14ac:dyDescent="0.5">
      <c r="A5" s="87"/>
      <c r="B5" s="87"/>
      <c r="C5" s="87"/>
      <c r="D5" s="87"/>
      <c r="E5" s="204" t="s">
        <v>241</v>
      </c>
      <c r="F5" s="221" t="s">
        <v>242</v>
      </c>
      <c r="G5" s="87"/>
      <c r="H5" s="87"/>
      <c r="I5" s="199"/>
      <c r="J5" s="87"/>
      <c r="K5" s="87"/>
      <c r="L5" s="87"/>
      <c r="M5" s="87"/>
    </row>
    <row r="6" spans="1:83 1325:1473" s="38" customFormat="1" ht="18" hidden="1" customHeight="1" x14ac:dyDescent="0.5">
      <c r="A6" s="87"/>
      <c r="B6" s="87"/>
      <c r="C6" s="87"/>
      <c r="D6" s="87"/>
      <c r="E6" s="87"/>
      <c r="F6" s="87"/>
      <c r="G6" s="87"/>
      <c r="H6" s="87"/>
      <c r="I6" s="87"/>
      <c r="J6" s="87"/>
      <c r="K6" s="87"/>
      <c r="L6" s="87"/>
      <c r="M6" s="87"/>
    </row>
    <row r="7" spans="1:83 1325:1473" s="38" customFormat="1" ht="18" hidden="1" customHeight="1" x14ac:dyDescent="0.5">
      <c r="A7" s="87"/>
      <c r="B7" s="87"/>
      <c r="C7" s="87"/>
      <c r="D7" s="87"/>
      <c r="E7" s="87"/>
      <c r="F7" s="87"/>
      <c r="G7" s="87"/>
      <c r="H7" s="87"/>
      <c r="I7" s="87"/>
      <c r="J7" s="87"/>
      <c r="K7" s="87"/>
      <c r="L7" s="87"/>
      <c r="M7" s="87"/>
    </row>
    <row r="8" spans="1:83 1325:1473" s="4" customFormat="1" ht="15" hidden="1" customHeight="1" x14ac:dyDescent="0.5">
      <c r="A8" s="13"/>
      <c r="B8" s="13"/>
      <c r="C8" s="13"/>
      <c r="D8" s="13"/>
      <c r="E8" s="13"/>
      <c r="F8" s="13"/>
      <c r="G8" s="13"/>
      <c r="H8" s="13"/>
      <c r="I8" s="13"/>
      <c r="J8" s="13"/>
      <c r="K8" s="13"/>
      <c r="L8" s="13"/>
      <c r="M8" s="87"/>
      <c r="N8" s="54"/>
      <c r="O8" s="54"/>
      <c r="P8" s="54"/>
      <c r="Q8" s="54"/>
      <c r="R8" s="54"/>
      <c r="S8" s="54"/>
      <c r="T8" s="54"/>
      <c r="U8" s="54"/>
      <c r="V8" s="54"/>
      <c r="W8" s="54"/>
      <c r="X8" s="54"/>
      <c r="Y8" s="54"/>
      <c r="Z8" s="54"/>
      <c r="AA8" s="54"/>
      <c r="AB8" s="54"/>
      <c r="AC8" s="54"/>
      <c r="AD8" s="54"/>
      <c r="AE8" s="13"/>
      <c r="AF8" s="53"/>
      <c r="AG8" s="53"/>
      <c r="AH8" s="53"/>
      <c r="AI8" s="53"/>
      <c r="AJ8" s="53"/>
      <c r="AK8" s="53"/>
      <c r="AL8" s="53"/>
      <c r="AM8" s="53"/>
      <c r="AN8" s="53"/>
      <c r="AO8" s="53"/>
      <c r="AP8" s="53"/>
      <c r="AQ8" s="53"/>
      <c r="AR8" s="53"/>
      <c r="AS8" s="53"/>
      <c r="AT8" s="53"/>
      <c r="AU8" s="53"/>
      <c r="AV8" s="35"/>
      <c r="AW8" s="36"/>
      <c r="AX8" s="36"/>
      <c r="AY8" s="36"/>
      <c r="AZ8" s="36"/>
      <c r="BA8" s="36"/>
      <c r="BB8" s="36"/>
      <c r="BC8" s="36"/>
      <c r="BD8" s="36"/>
      <c r="BE8" s="36"/>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row>
    <row r="9" spans="1:83 1325:1473" s="10" customFormat="1" ht="21" hidden="1" customHeight="1" thickBot="1" x14ac:dyDescent="0.55000000000000004">
      <c r="A9" s="13"/>
      <c r="B9" s="88" t="s">
        <v>51</v>
      </c>
      <c r="C9" s="14"/>
      <c r="D9" s="14"/>
      <c r="E9" s="14"/>
      <c r="F9" s="14"/>
      <c r="G9" s="14"/>
      <c r="H9" s="14"/>
      <c r="I9" s="14"/>
      <c r="J9" s="14"/>
      <c r="K9" s="14"/>
      <c r="L9" s="47"/>
      <c r="M9" s="87"/>
      <c r="N9" s="58"/>
      <c r="O9" s="58"/>
      <c r="P9" s="58"/>
      <c r="Q9" s="58"/>
      <c r="R9" s="58"/>
      <c r="S9" s="58"/>
      <c r="T9" s="58"/>
      <c r="U9" s="58"/>
      <c r="V9" s="58"/>
      <c r="W9" s="58"/>
      <c r="X9" s="58"/>
      <c r="Y9" s="58"/>
      <c r="Z9" s="58"/>
      <c r="AA9" s="58"/>
      <c r="AB9" s="58"/>
      <c r="AC9" s="58"/>
      <c r="AD9" s="58"/>
      <c r="AE9" s="14"/>
      <c r="AF9" s="53"/>
      <c r="AG9" s="53"/>
      <c r="AH9" s="53"/>
      <c r="AI9" s="53"/>
      <c r="AJ9" s="53"/>
      <c r="AK9" s="53"/>
      <c r="AL9" s="53"/>
      <c r="AM9" s="53"/>
      <c r="AN9" s="53"/>
      <c r="AO9" s="53"/>
      <c r="AP9" s="53"/>
      <c r="AQ9" s="53"/>
      <c r="AR9" s="53"/>
      <c r="AS9" s="53"/>
      <c r="AT9" s="53"/>
      <c r="AU9" s="53"/>
      <c r="AV9" s="38"/>
      <c r="AW9" s="39"/>
      <c r="AX9" s="39"/>
      <c r="AY9" s="39"/>
      <c r="AZ9" s="39"/>
      <c r="BA9" s="39"/>
      <c r="BB9" s="39"/>
      <c r="BC9" s="39"/>
      <c r="BD9" s="39"/>
      <c r="BE9" s="39"/>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row>
    <row r="10" spans="1:83 1325:1473" s="5" customFormat="1" ht="16.149999999999999" customHeight="1" thickBot="1" x14ac:dyDescent="0.55000000000000004">
      <c r="A10" s="13"/>
      <c r="B10" s="89"/>
      <c r="C10" s="89"/>
      <c r="D10" s="90" t="s">
        <v>10</v>
      </c>
      <c r="E10" s="91"/>
      <c r="F10" s="13"/>
      <c r="G10" s="13"/>
      <c r="H10" s="13"/>
      <c r="I10" s="13"/>
      <c r="J10" s="13"/>
      <c r="K10" s="13"/>
      <c r="L10" s="13"/>
      <c r="M10" s="87"/>
      <c r="N10" s="54"/>
      <c r="O10" s="54"/>
      <c r="P10" s="54"/>
      <c r="Q10" s="54"/>
      <c r="R10" s="54"/>
      <c r="S10" s="54"/>
      <c r="T10" s="54"/>
      <c r="U10" s="54"/>
      <c r="V10" s="54"/>
      <c r="W10" s="54"/>
      <c r="X10" s="54"/>
      <c r="Y10" s="54"/>
      <c r="Z10" s="54"/>
      <c r="AA10" s="54"/>
      <c r="AB10" s="54"/>
      <c r="AC10" s="54"/>
      <c r="AD10" s="54"/>
      <c r="AE10" s="13"/>
      <c r="AF10" s="53"/>
      <c r="AG10" s="53"/>
      <c r="AH10" s="53"/>
      <c r="AI10" s="53"/>
      <c r="AJ10" s="53"/>
      <c r="AK10" s="53"/>
      <c r="AL10" s="53"/>
      <c r="AM10" s="53"/>
      <c r="AN10" s="53"/>
      <c r="AO10" s="53"/>
      <c r="AP10" s="53"/>
      <c r="AQ10" s="53"/>
      <c r="AR10" s="53"/>
      <c r="AS10" s="53"/>
      <c r="AT10" s="53"/>
      <c r="AU10" s="53"/>
      <c r="AV10" s="35"/>
      <c r="AW10" s="36"/>
      <c r="AX10" s="36"/>
      <c r="AY10" s="36"/>
      <c r="AZ10" s="36"/>
      <c r="BA10" s="36"/>
      <c r="BB10" s="36"/>
      <c r="BC10" s="36"/>
      <c r="BD10" s="36"/>
      <c r="BE10" s="36"/>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AXY10" s="37"/>
      <c r="AXZ10" s="37"/>
      <c r="AYA10" s="37"/>
      <c r="AYB10" s="37"/>
      <c r="AYC10" s="37"/>
      <c r="AYD10" s="37"/>
      <c r="AYE10" s="37"/>
      <c r="AYF10" s="37"/>
      <c r="AYG10" s="37"/>
      <c r="AYH10" s="37"/>
      <c r="AYI10" s="37"/>
      <c r="AYJ10" s="37"/>
      <c r="AYK10" s="37"/>
      <c r="AYL10" s="37"/>
      <c r="AYM10" s="37"/>
      <c r="AYN10" s="37"/>
      <c r="AYO10" s="37"/>
      <c r="AYP10" s="37"/>
      <c r="AYQ10" s="37"/>
      <c r="AYR10" s="37"/>
      <c r="AYS10" s="37"/>
      <c r="AYT10" s="37"/>
      <c r="AYU10" s="37"/>
      <c r="AYV10" s="37"/>
      <c r="AYW10" s="37"/>
      <c r="AYX10" s="37"/>
      <c r="AYY10" s="37"/>
      <c r="AYZ10" s="37"/>
      <c r="AZA10" s="37"/>
      <c r="AZB10" s="37"/>
      <c r="AZC10" s="37"/>
      <c r="AZD10" s="37"/>
      <c r="AZE10" s="37"/>
      <c r="AZF10" s="37"/>
      <c r="AZG10" s="37"/>
      <c r="AZH10" s="37"/>
      <c r="AZI10" s="37"/>
      <c r="AZJ10" s="37"/>
      <c r="AZK10" s="37"/>
      <c r="AZL10" s="37"/>
      <c r="AZM10" s="37"/>
      <c r="AZN10" s="37"/>
      <c r="AZO10" s="37"/>
      <c r="AZP10" s="37"/>
      <c r="AZQ10" s="37"/>
      <c r="AZR10" s="37"/>
      <c r="AZS10" s="37"/>
      <c r="AZT10" s="37"/>
      <c r="AZU10" s="37"/>
      <c r="AZV10" s="37"/>
      <c r="AZW10" s="37"/>
      <c r="AZX10" s="37"/>
      <c r="AZY10" s="37"/>
      <c r="AZZ10" s="37"/>
      <c r="BAA10" s="37"/>
      <c r="BAB10" s="37"/>
      <c r="BAC10" s="37"/>
      <c r="BAD10" s="37"/>
      <c r="BAE10" s="37"/>
      <c r="BAF10" s="37"/>
      <c r="BAG10" s="37"/>
      <c r="BAH10" s="37"/>
      <c r="BAI10" s="37"/>
      <c r="BAJ10" s="37"/>
      <c r="BAK10" s="37"/>
      <c r="BAL10" s="37"/>
      <c r="BAM10" s="37"/>
      <c r="BAN10" s="37"/>
      <c r="BAO10" s="37"/>
      <c r="BAP10" s="37"/>
      <c r="BAQ10" s="37"/>
      <c r="BAR10" s="37"/>
      <c r="BAS10" s="37"/>
      <c r="BAT10" s="37"/>
      <c r="BAU10" s="37"/>
      <c r="BAV10" s="37"/>
      <c r="BAW10" s="37"/>
      <c r="BAX10" s="37"/>
      <c r="BAY10" s="37"/>
      <c r="BAZ10" s="37"/>
      <c r="BBA10" s="37"/>
      <c r="BBB10" s="37"/>
      <c r="BBC10" s="37"/>
      <c r="BBD10" s="37"/>
      <c r="BBE10" s="37"/>
      <c r="BBF10" s="37"/>
      <c r="BBG10" s="37"/>
      <c r="BBH10" s="37"/>
      <c r="BBI10" s="37"/>
      <c r="BBJ10" s="37"/>
      <c r="BBK10" s="37"/>
      <c r="BBL10" s="37"/>
      <c r="BBM10" s="37"/>
      <c r="BBN10" s="37"/>
      <c r="BBO10" s="37"/>
      <c r="BBP10" s="37"/>
      <c r="BBQ10" s="37"/>
      <c r="BBR10" s="37"/>
      <c r="BBS10" s="37"/>
      <c r="BBT10" s="37"/>
      <c r="BBU10" s="37"/>
      <c r="BBV10" s="37"/>
      <c r="BBW10" s="37"/>
      <c r="BBX10" s="37"/>
      <c r="BBY10" s="37"/>
      <c r="BBZ10" s="37"/>
      <c r="BCA10" s="37"/>
      <c r="BCB10" s="37"/>
      <c r="BCC10" s="37"/>
      <c r="BCD10" s="37"/>
      <c r="BCE10" s="37"/>
      <c r="BCF10" s="37"/>
      <c r="BCG10" s="37"/>
      <c r="BCH10" s="37"/>
      <c r="BCI10" s="37"/>
      <c r="BCJ10" s="37"/>
      <c r="BCK10" s="37"/>
      <c r="BCL10" s="37"/>
      <c r="BCM10" s="37"/>
      <c r="BCN10" s="37"/>
      <c r="BCO10" s="37"/>
      <c r="BCP10" s="37"/>
      <c r="BCQ10" s="37"/>
      <c r="BCR10" s="37"/>
      <c r="BCS10" s="37"/>
      <c r="BCT10" s="37"/>
      <c r="BCU10" s="37"/>
      <c r="BCV10" s="37"/>
      <c r="BCW10" s="37"/>
      <c r="BCX10" s="37"/>
      <c r="BCY10" s="37"/>
      <c r="BCZ10" s="37"/>
      <c r="BDA10" s="37"/>
      <c r="BDB10" s="37"/>
      <c r="BDC10" s="37"/>
      <c r="BDD10" s="37"/>
      <c r="BDE10" s="37"/>
      <c r="BDF10" s="37"/>
      <c r="BDG10" s="37"/>
      <c r="BDH10" s="37"/>
      <c r="BDI10" s="37"/>
      <c r="BDJ10" s="37"/>
      <c r="BDK10" s="37"/>
      <c r="BDL10" s="37"/>
      <c r="BDM10" s="37"/>
      <c r="BDN10" s="37"/>
      <c r="BDO10" s="37"/>
      <c r="BDP10" s="37"/>
      <c r="BDQ10" s="37"/>
    </row>
    <row r="11" spans="1:83 1325:1473" s="5" customFormat="1" ht="22.5" customHeight="1" thickBot="1" x14ac:dyDescent="0.55000000000000004">
      <c r="A11" s="13"/>
      <c r="B11" s="13"/>
      <c r="C11" s="190" t="s">
        <v>209</v>
      </c>
      <c r="D11" s="152"/>
      <c r="E11" s="238" t="s">
        <v>124</v>
      </c>
      <c r="F11" s="239"/>
      <c r="G11" s="239"/>
      <c r="H11" s="240"/>
      <c r="I11" s="13"/>
      <c r="J11" s="13"/>
      <c r="K11" s="13"/>
      <c r="L11" s="13"/>
      <c r="M11" s="87"/>
      <c r="N11" s="54"/>
      <c r="O11" s="54"/>
      <c r="P11" s="54"/>
      <c r="Q11" s="54"/>
      <c r="R11" s="54"/>
      <c r="S11" s="54"/>
      <c r="T11" s="54"/>
      <c r="U11" s="54"/>
      <c r="V11" s="54"/>
      <c r="W11" s="54"/>
      <c r="X11" s="54"/>
      <c r="Y11" s="54"/>
      <c r="Z11" s="54"/>
      <c r="AA11" s="54"/>
      <c r="AB11" s="54"/>
      <c r="AC11" s="54"/>
      <c r="AD11" s="54"/>
      <c r="AE11" s="13"/>
      <c r="AF11" s="53"/>
      <c r="AG11" s="53"/>
      <c r="AH11" s="53"/>
      <c r="AI11" s="53"/>
      <c r="AJ11" s="53"/>
      <c r="AK11" s="53"/>
      <c r="AL11" s="53"/>
      <c r="AM11" s="53"/>
      <c r="AN11" s="53"/>
      <c r="AO11" s="53"/>
      <c r="AP11" s="53"/>
      <c r="AQ11" s="53"/>
      <c r="AR11" s="53"/>
      <c r="AS11" s="53"/>
      <c r="AT11" s="53"/>
      <c r="AU11" s="53"/>
      <c r="AV11" s="35"/>
      <c r="AW11" s="50" t="s">
        <v>32</v>
      </c>
      <c r="AX11" s="36"/>
      <c r="AY11" s="36"/>
      <c r="AZ11" s="36"/>
      <c r="BA11" s="36"/>
      <c r="BB11" s="36"/>
      <c r="BC11" s="36"/>
      <c r="BD11" s="36"/>
      <c r="BE11" s="36"/>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row>
    <row r="12" spans="1:83 1325:1473" s="5" customFormat="1" ht="22.5" customHeight="1" thickBot="1" x14ac:dyDescent="0.35">
      <c r="A12" s="13"/>
      <c r="B12" s="89"/>
      <c r="C12" s="92"/>
      <c r="D12" s="152"/>
      <c r="E12" s="238" t="s">
        <v>126</v>
      </c>
      <c r="F12" s="239"/>
      <c r="G12" s="239"/>
      <c r="H12" s="240"/>
      <c r="I12" s="13"/>
      <c r="J12" s="13"/>
      <c r="K12" s="13"/>
      <c r="L12" s="13"/>
      <c r="M12" s="13"/>
      <c r="N12" s="54"/>
      <c r="O12" s="54"/>
      <c r="P12" s="54"/>
      <c r="Q12" s="54"/>
      <c r="R12" s="54"/>
      <c r="S12" s="54"/>
      <c r="T12" s="54"/>
      <c r="U12" s="54"/>
      <c r="V12" s="54"/>
      <c r="W12" s="54"/>
      <c r="X12" s="54"/>
      <c r="Y12" s="54"/>
      <c r="Z12" s="54"/>
      <c r="AA12" s="54"/>
      <c r="AB12" s="54"/>
      <c r="AC12" s="54"/>
      <c r="AD12" s="54"/>
      <c r="AE12" s="13"/>
      <c r="AF12" s="53"/>
      <c r="AG12" s="53"/>
      <c r="AH12" s="53"/>
      <c r="AI12" s="53"/>
      <c r="AJ12" s="53"/>
      <c r="AK12" s="53"/>
      <c r="AL12" s="53"/>
      <c r="AM12" s="53"/>
      <c r="AN12" s="53"/>
      <c r="AO12" s="53"/>
      <c r="AP12" s="53"/>
      <c r="AQ12" s="53"/>
      <c r="AR12" s="53"/>
      <c r="AS12" s="53"/>
      <c r="AT12" s="53"/>
      <c r="AU12" s="53"/>
      <c r="AV12" s="35"/>
      <c r="AW12" s="36"/>
      <c r="AX12" s="36"/>
      <c r="AY12" s="36"/>
      <c r="AZ12" s="36"/>
      <c r="BA12" s="36"/>
      <c r="BB12" s="36"/>
      <c r="BC12" s="36"/>
      <c r="BD12" s="36"/>
      <c r="BE12" s="36"/>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row>
    <row r="13" spans="1:83 1325:1473" s="5" customFormat="1" ht="22.5" customHeight="1" thickBot="1" x14ac:dyDescent="0.35">
      <c r="A13" s="13"/>
      <c r="B13" s="89"/>
      <c r="C13" s="93"/>
      <c r="D13" s="153"/>
      <c r="E13" s="238" t="s">
        <v>127</v>
      </c>
      <c r="F13" s="239"/>
      <c r="G13" s="239"/>
      <c r="H13" s="240"/>
      <c r="I13" s="13"/>
      <c r="J13" s="13"/>
      <c r="K13" s="13"/>
      <c r="L13" s="13"/>
      <c r="M13" s="13"/>
      <c r="N13" s="54"/>
      <c r="O13" s="54"/>
      <c r="P13" s="54"/>
      <c r="Q13" s="54"/>
      <c r="R13" s="54"/>
      <c r="S13" s="54"/>
      <c r="T13" s="54"/>
      <c r="U13" s="54"/>
      <c r="V13" s="54"/>
      <c r="W13" s="54"/>
      <c r="X13" s="54"/>
      <c r="Y13" s="54"/>
      <c r="Z13" s="54"/>
      <c r="AA13" s="54"/>
      <c r="AB13" s="54"/>
      <c r="AC13" s="54"/>
      <c r="AD13" s="54"/>
      <c r="AE13" s="13"/>
      <c r="AF13" s="53"/>
      <c r="AG13" s="53"/>
      <c r="AH13" s="53"/>
      <c r="AI13" s="53"/>
      <c r="AJ13" s="53"/>
      <c r="AK13" s="53"/>
      <c r="AL13" s="53"/>
      <c r="AM13" s="53"/>
      <c r="AN13" s="53"/>
      <c r="AO13" s="53"/>
      <c r="AP13" s="53"/>
      <c r="AQ13" s="53"/>
      <c r="AR13" s="53"/>
      <c r="AS13" s="53"/>
      <c r="AT13" s="53"/>
      <c r="AU13" s="53"/>
      <c r="AV13" s="35"/>
      <c r="AW13" s="36"/>
      <c r="AX13" s="36"/>
      <c r="AY13" s="36"/>
      <c r="AZ13" s="36"/>
      <c r="BA13" s="36"/>
      <c r="BB13" s="36"/>
      <c r="BC13" s="36"/>
      <c r="BD13" s="36"/>
      <c r="BE13" s="36"/>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row>
    <row r="14" spans="1:83 1325:1473" s="4" customFormat="1" ht="15" customHeight="1" thickBot="1" x14ac:dyDescent="0.3">
      <c r="A14" s="13"/>
      <c r="B14" s="13"/>
      <c r="C14" s="13"/>
      <c r="D14" s="213"/>
      <c r="E14" s="13"/>
      <c r="F14" s="13"/>
      <c r="G14" s="13"/>
      <c r="H14" s="13"/>
      <c r="I14" s="13"/>
      <c r="J14" s="13"/>
      <c r="K14" s="13"/>
      <c r="L14" s="13"/>
      <c r="M14" s="13"/>
      <c r="N14" s="54"/>
      <c r="O14" s="54"/>
      <c r="P14" s="54"/>
      <c r="Q14" s="54"/>
      <c r="R14" s="54"/>
      <c r="S14" s="54"/>
      <c r="T14" s="54"/>
      <c r="U14" s="54"/>
      <c r="V14" s="54"/>
      <c r="W14" s="54"/>
      <c r="X14" s="54"/>
      <c r="Y14" s="54"/>
      <c r="Z14" s="54"/>
      <c r="AA14" s="54"/>
      <c r="AB14" s="54"/>
      <c r="AC14" s="54"/>
      <c r="AD14" s="54"/>
      <c r="AE14" s="13"/>
      <c r="AF14" s="53"/>
      <c r="AG14" s="53"/>
      <c r="AH14" s="53"/>
      <c r="AI14" s="53"/>
      <c r="AJ14" s="53"/>
      <c r="AK14" s="53"/>
      <c r="AL14" s="53"/>
      <c r="AM14" s="53"/>
      <c r="AN14" s="53"/>
      <c r="AO14" s="53"/>
      <c r="AP14" s="53"/>
      <c r="AQ14" s="53"/>
      <c r="AR14" s="53"/>
      <c r="AS14" s="53"/>
      <c r="AT14" s="53"/>
      <c r="AU14" s="53"/>
      <c r="AV14" s="35"/>
      <c r="AW14" s="36"/>
      <c r="AX14" s="36"/>
      <c r="AY14" s="36"/>
      <c r="AZ14" s="36"/>
      <c r="BA14" s="36"/>
      <c r="BB14" s="36"/>
      <c r="BC14" s="36"/>
      <c r="BD14" s="36"/>
      <c r="BE14" s="36"/>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row>
    <row r="15" spans="1:83 1325:1473" s="4" customFormat="1" ht="15" hidden="1" customHeight="1" x14ac:dyDescent="0.25">
      <c r="A15" s="13"/>
      <c r="B15" s="13"/>
      <c r="C15" s="13"/>
      <c r="D15" s="13"/>
      <c r="E15" s="13"/>
      <c r="F15" s="13"/>
      <c r="G15" s="13"/>
      <c r="H15" s="13"/>
      <c r="I15" s="13"/>
      <c r="J15" s="13"/>
      <c r="K15" s="13"/>
      <c r="L15" s="13"/>
      <c r="M15" s="13"/>
      <c r="N15" s="54"/>
      <c r="O15" s="54"/>
      <c r="P15" s="54"/>
      <c r="Q15" s="54"/>
      <c r="R15" s="54"/>
      <c r="S15" s="54"/>
      <c r="T15" s="54"/>
      <c r="U15" s="54"/>
      <c r="V15" s="54"/>
      <c r="W15" s="54"/>
      <c r="X15" s="54"/>
      <c r="Y15" s="54"/>
      <c r="Z15" s="54"/>
      <c r="AA15" s="54"/>
      <c r="AB15" s="54"/>
      <c r="AC15" s="54"/>
      <c r="AD15" s="54"/>
      <c r="AE15" s="13"/>
      <c r="AF15" s="53"/>
      <c r="AG15" s="53"/>
      <c r="AH15" s="53"/>
      <c r="AI15" s="53"/>
      <c r="AJ15" s="53"/>
      <c r="AK15" s="53"/>
      <c r="AL15" s="53"/>
      <c r="AM15" s="53"/>
      <c r="AN15" s="53"/>
      <c r="AO15" s="53"/>
      <c r="AP15" s="53"/>
      <c r="AQ15" s="53"/>
      <c r="AR15" s="53"/>
      <c r="AS15" s="53"/>
      <c r="AT15" s="53"/>
      <c r="AU15" s="53"/>
      <c r="AV15" s="35"/>
      <c r="AW15" s="36"/>
      <c r="AX15" s="36"/>
      <c r="AY15" s="36"/>
      <c r="AZ15" s="36"/>
      <c r="BA15" s="36"/>
      <c r="BB15" s="36"/>
      <c r="BC15" s="36"/>
      <c r="BD15" s="36"/>
      <c r="BE15" s="36"/>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row>
    <row r="16" spans="1:83 1325:1473" s="4" customFormat="1" ht="15.75" hidden="1" thickBot="1" x14ac:dyDescent="0.3">
      <c r="A16" s="13"/>
      <c r="B16" s="13"/>
      <c r="C16" s="13"/>
      <c r="D16" s="13"/>
      <c r="E16" s="13"/>
      <c r="F16" s="13"/>
      <c r="G16" s="13"/>
      <c r="H16" s="13"/>
      <c r="I16" s="13"/>
      <c r="J16" s="13"/>
      <c r="K16" s="13"/>
      <c r="L16" s="13"/>
      <c r="M16" s="13"/>
      <c r="N16" s="54"/>
      <c r="O16" s="54"/>
      <c r="P16" s="54"/>
      <c r="Q16" s="54"/>
      <c r="R16" s="54"/>
      <c r="S16" s="54"/>
      <c r="T16" s="54"/>
      <c r="U16" s="54"/>
      <c r="V16" s="54"/>
      <c r="W16" s="54"/>
      <c r="X16" s="54"/>
      <c r="Y16" s="54"/>
      <c r="Z16" s="54"/>
      <c r="AA16" s="54"/>
      <c r="AB16" s="54"/>
      <c r="AC16" s="54"/>
      <c r="AD16" s="54"/>
      <c r="AE16" s="13"/>
      <c r="AF16" s="25"/>
      <c r="AG16" s="25"/>
      <c r="AH16" s="25"/>
      <c r="AI16" s="25"/>
      <c r="AJ16" s="25"/>
      <c r="AK16" s="25"/>
      <c r="AL16" s="25"/>
      <c r="AM16" s="25"/>
      <c r="AN16" s="25"/>
      <c r="AO16" s="25"/>
      <c r="AP16" s="25"/>
      <c r="AQ16" s="25"/>
      <c r="AR16" s="25"/>
      <c r="AS16" s="25"/>
      <c r="AT16" s="25"/>
      <c r="AU16" s="25"/>
      <c r="AV16" s="35"/>
      <c r="AW16" s="36"/>
      <c r="AX16" s="36"/>
      <c r="AY16" s="36"/>
      <c r="AZ16" s="36"/>
      <c r="BA16" s="36"/>
      <c r="BB16" s="36"/>
      <c r="BC16" s="36"/>
      <c r="BD16" s="36"/>
      <c r="BE16" s="36"/>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row>
    <row r="17" spans="1:83 1325:1473" s="3" customFormat="1" ht="15.75" thickBot="1" x14ac:dyDescent="0.3">
      <c r="A17" s="13"/>
      <c r="B17" s="94"/>
      <c r="C17" s="95" t="s">
        <v>128</v>
      </c>
      <c r="D17" s="95"/>
      <c r="E17" s="95"/>
      <c r="F17" s="95"/>
      <c r="G17" s="95"/>
      <c r="H17" s="95"/>
      <c r="I17" s="95"/>
      <c r="J17" s="95"/>
      <c r="K17" s="95"/>
      <c r="L17" s="96"/>
      <c r="M17" s="13"/>
      <c r="N17" s="59"/>
      <c r="O17" s="59"/>
      <c r="P17" s="59"/>
      <c r="Q17" s="59"/>
      <c r="R17" s="59"/>
      <c r="S17" s="59"/>
      <c r="T17" s="59"/>
      <c r="U17" s="59"/>
      <c r="V17" s="59"/>
      <c r="W17" s="59"/>
      <c r="X17" s="59"/>
      <c r="Y17" s="59"/>
      <c r="Z17" s="59"/>
      <c r="AA17" s="59"/>
      <c r="AB17" s="59"/>
      <c r="AC17" s="59"/>
      <c r="AD17" s="59"/>
      <c r="AE17" s="15"/>
      <c r="AF17" s="57"/>
      <c r="AG17" s="57"/>
      <c r="AH17" s="57"/>
      <c r="AI17" s="57"/>
      <c r="AJ17" s="57"/>
      <c r="AK17" s="57"/>
      <c r="AL17" s="57"/>
      <c r="AM17" s="57"/>
      <c r="AN17" s="57"/>
      <c r="AO17" s="57"/>
      <c r="AP17" s="57"/>
      <c r="AQ17" s="57"/>
      <c r="AR17" s="57"/>
      <c r="AS17" s="57"/>
      <c r="AT17" s="57"/>
      <c r="AU17" s="57"/>
      <c r="AV17" s="41"/>
      <c r="AW17" s="42"/>
      <c r="AX17" s="42"/>
      <c r="AY17" s="42"/>
      <c r="AZ17" s="42"/>
      <c r="BA17" s="42"/>
      <c r="BB17" s="42"/>
      <c r="BC17" s="42"/>
      <c r="BD17" s="42"/>
      <c r="BE17" s="42"/>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row>
    <row r="18" spans="1:83 1325:1473" s="8" customFormat="1" ht="19.5" thickBot="1" x14ac:dyDescent="0.35">
      <c r="A18" s="13"/>
      <c r="B18" s="97" t="s">
        <v>129</v>
      </c>
      <c r="C18" s="13" t="s">
        <v>255</v>
      </c>
      <c r="D18" s="13"/>
      <c r="E18" s="13"/>
      <c r="F18" s="13"/>
      <c r="G18" s="13"/>
      <c r="H18" s="13"/>
      <c r="I18" s="86" t="s">
        <v>214</v>
      </c>
      <c r="J18" s="13"/>
      <c r="K18" s="13"/>
      <c r="L18" s="21"/>
      <c r="M18" s="13"/>
      <c r="N18" s="54"/>
      <c r="O18" s="54"/>
      <c r="P18" s="54"/>
      <c r="Q18" s="54"/>
      <c r="R18" s="54"/>
      <c r="S18" s="54"/>
      <c r="T18" s="54"/>
      <c r="U18" s="54" t="s">
        <v>89</v>
      </c>
      <c r="V18" s="54"/>
      <c r="W18" s="54"/>
      <c r="X18" s="54"/>
      <c r="Y18" s="54"/>
      <c r="Z18" s="54"/>
      <c r="AA18" s="54"/>
      <c r="AB18" s="54"/>
      <c r="AC18" s="54"/>
      <c r="AD18" s="54"/>
      <c r="AE18" s="56" t="s">
        <v>31</v>
      </c>
      <c r="AF18" s="60" t="s">
        <v>59</v>
      </c>
      <c r="AG18" s="61"/>
      <c r="AH18" s="61"/>
      <c r="AI18" s="61"/>
      <c r="AJ18" s="61"/>
      <c r="AK18" s="61"/>
      <c r="AL18" s="62"/>
      <c r="AM18" s="25"/>
      <c r="AN18" s="64" t="s">
        <v>61</v>
      </c>
      <c r="AO18" s="65"/>
      <c r="AP18" s="65"/>
      <c r="AQ18" s="65"/>
      <c r="AR18" s="65"/>
      <c r="AS18" s="66"/>
      <c r="AT18" s="25"/>
      <c r="AU18" s="25"/>
      <c r="AV18" s="35"/>
      <c r="AW18" s="36"/>
      <c r="AX18" s="36"/>
      <c r="AY18" s="36"/>
      <c r="AZ18" s="36"/>
      <c r="BA18" s="36"/>
      <c r="BB18" s="36"/>
      <c r="BC18" s="36"/>
      <c r="BD18" s="36"/>
      <c r="BE18" s="36"/>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row>
    <row r="19" spans="1:83 1325:1473" s="7" customFormat="1" ht="15.75" hidden="1" thickBot="1" x14ac:dyDescent="0.3">
      <c r="A19" s="13"/>
      <c r="B19" s="98"/>
      <c r="C19" s="83"/>
      <c r="D19" s="59"/>
      <c r="E19" s="83"/>
      <c r="F19" s="83"/>
      <c r="G19" s="83"/>
      <c r="H19" s="83"/>
      <c r="I19" s="84" t="s">
        <v>9</v>
      </c>
      <c r="J19" s="83"/>
      <c r="K19" s="83"/>
      <c r="L19" s="85"/>
      <c r="M19" s="13"/>
      <c r="N19" s="59"/>
      <c r="O19" s="59"/>
      <c r="P19" s="59"/>
      <c r="Q19" s="59"/>
      <c r="R19" s="59"/>
      <c r="S19" s="59"/>
      <c r="T19" s="59"/>
      <c r="U19" s="59"/>
      <c r="V19" s="59"/>
      <c r="W19" s="59"/>
      <c r="X19" s="59"/>
      <c r="Y19" s="59"/>
      <c r="Z19" s="59"/>
      <c r="AA19" s="59"/>
      <c r="AB19" s="59"/>
      <c r="AC19" s="59"/>
      <c r="AD19" s="59"/>
      <c r="AE19" s="16"/>
      <c r="AF19" s="57" t="s">
        <v>60</v>
      </c>
      <c r="AG19" s="57"/>
      <c r="AH19" s="57"/>
      <c r="AI19" s="57"/>
      <c r="AJ19" s="57"/>
      <c r="AK19" s="57"/>
      <c r="AL19" s="57"/>
      <c r="AM19" s="57"/>
      <c r="AN19" s="25" t="s">
        <v>58</v>
      </c>
      <c r="AO19" s="57"/>
      <c r="AP19" s="57"/>
      <c r="AQ19" s="57"/>
      <c r="AR19" s="57"/>
      <c r="AS19" s="57"/>
      <c r="AT19" s="57"/>
      <c r="AU19" s="57"/>
      <c r="AV19" s="41"/>
      <c r="AW19" s="51" t="s">
        <v>33</v>
      </c>
      <c r="AX19" s="36"/>
      <c r="AY19" s="36"/>
      <c r="AZ19" s="36"/>
      <c r="BA19" s="42"/>
      <c r="BB19" s="42"/>
      <c r="BC19" s="42"/>
      <c r="BD19" s="42"/>
      <c r="BE19" s="42"/>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row>
    <row r="20" spans="1:83 1325:1473" s="8" customFormat="1" ht="15.75" thickBot="1" x14ac:dyDescent="0.3">
      <c r="A20" s="13"/>
      <c r="B20" s="165"/>
      <c r="C20" s="99" t="s">
        <v>136</v>
      </c>
      <c r="D20" s="17"/>
      <c r="E20" s="17"/>
      <c r="F20" s="17"/>
      <c r="G20" s="17"/>
      <c r="H20" s="17"/>
      <c r="I20" s="80">
        <f>IF(B20="",0,J20)</f>
        <v>0</v>
      </c>
      <c r="J20" s="80">
        <v>25</v>
      </c>
      <c r="K20" s="17">
        <v>25</v>
      </c>
      <c r="L20" s="20"/>
      <c r="M20" s="13"/>
      <c r="N20" s="54"/>
      <c r="O20" s="54">
        <f>B20*I20</f>
        <v>0</v>
      </c>
      <c r="P20" s="54"/>
      <c r="Q20" s="54"/>
      <c r="R20" s="54"/>
      <c r="S20" s="54"/>
      <c r="T20" s="54"/>
      <c r="U20" s="54"/>
      <c r="V20" s="54"/>
      <c r="W20" s="54"/>
      <c r="X20" s="54"/>
      <c r="Y20" s="54"/>
      <c r="Z20" s="54"/>
      <c r="AA20" s="54"/>
      <c r="AB20" s="54"/>
      <c r="AC20" s="54"/>
      <c r="AD20" s="54"/>
      <c r="AE20" s="17">
        <f>AF20</f>
        <v>0</v>
      </c>
      <c r="AF20" s="25">
        <f>IF(B20="x",1,0)</f>
        <v>0</v>
      </c>
      <c r="AG20" s="25"/>
      <c r="AH20" s="25"/>
      <c r="AI20" s="30"/>
      <c r="AJ20" s="32"/>
      <c r="AK20" s="25"/>
      <c r="AL20" s="79" t="str">
        <f>IF(B25&gt;4,"1","0")</f>
        <v>0</v>
      </c>
      <c r="AM20" s="25"/>
      <c r="AN20" s="25"/>
      <c r="AO20" s="25"/>
      <c r="AP20" s="25"/>
      <c r="AQ20" s="25"/>
      <c r="AR20" s="25"/>
      <c r="AS20" s="25"/>
      <c r="AT20" s="25"/>
      <c r="AU20" s="25"/>
      <c r="AV20" s="35"/>
      <c r="AW20" s="36"/>
      <c r="AX20" s="36"/>
      <c r="AY20" s="36"/>
      <c r="AZ20" s="36"/>
      <c r="BA20" s="36"/>
      <c r="BB20" s="36"/>
      <c r="BC20" s="36"/>
      <c r="BD20" s="36"/>
      <c r="BE20" s="36"/>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row>
    <row r="21" spans="1:83 1325:1473" s="5" customFormat="1" ht="15.75" thickBot="1" x14ac:dyDescent="0.3">
      <c r="A21" s="13"/>
      <c r="B21" s="166"/>
      <c r="C21" s="100" t="s">
        <v>130</v>
      </c>
      <c r="D21" s="13"/>
      <c r="E21" s="13"/>
      <c r="F21" s="13"/>
      <c r="G21" s="13"/>
      <c r="H21" s="13"/>
      <c r="I21" s="81">
        <f t="shared" ref="I21:I25" si="0">IF(B21="",0,J21)</f>
        <v>0</v>
      </c>
      <c r="J21" s="81">
        <v>75</v>
      </c>
      <c r="K21" s="13">
        <v>76</v>
      </c>
      <c r="L21" s="21"/>
      <c r="M21" s="13"/>
      <c r="N21" s="54"/>
      <c r="O21" s="54">
        <f t="shared" ref="O21:O26" si="1">B21*I21</f>
        <v>0</v>
      </c>
      <c r="P21" s="54"/>
      <c r="Q21" s="54"/>
      <c r="R21" s="54"/>
      <c r="S21" s="54"/>
      <c r="T21" s="54"/>
      <c r="U21" s="54"/>
      <c r="V21" s="54"/>
      <c r="W21" s="54"/>
      <c r="X21" s="54"/>
      <c r="Y21" s="54"/>
      <c r="Z21" s="54"/>
      <c r="AA21" s="54"/>
      <c r="AB21" s="54"/>
      <c r="AC21" s="54"/>
      <c r="AD21" s="54"/>
      <c r="AE21" s="13">
        <f>AF21</f>
        <v>0</v>
      </c>
      <c r="AF21" s="25">
        <f t="shared" ref="AF21:AF39" si="2">IF(B21="x",1,0)</f>
        <v>0</v>
      </c>
      <c r="AG21" s="25"/>
      <c r="AH21" s="25"/>
      <c r="AI21" s="24" t="s">
        <v>53</v>
      </c>
      <c r="AJ21" s="26">
        <f>B20</f>
        <v>0</v>
      </c>
      <c r="AK21" s="25"/>
      <c r="AL21" s="25"/>
      <c r="AM21" s="25"/>
      <c r="AN21" s="2"/>
      <c r="AO21" s="25"/>
      <c r="AP21" s="25"/>
      <c r="AQ21" s="25"/>
      <c r="AR21" s="25"/>
      <c r="AS21" s="25"/>
      <c r="AT21" s="25"/>
      <c r="AU21" s="25"/>
      <c r="AV21" s="35"/>
      <c r="AW21" s="36"/>
      <c r="AX21" s="36"/>
      <c r="AY21" s="36"/>
      <c r="AZ21" s="36"/>
      <c r="BA21" s="36"/>
      <c r="BB21" s="36"/>
      <c r="BC21" s="36"/>
      <c r="BD21" s="36"/>
      <c r="BE21" s="36"/>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row>
    <row r="22" spans="1:83 1325:1473" s="5" customFormat="1" ht="15.75" thickBot="1" x14ac:dyDescent="0.3">
      <c r="A22" s="13"/>
      <c r="B22" s="166"/>
      <c r="C22" s="100" t="s">
        <v>131</v>
      </c>
      <c r="D22" s="13"/>
      <c r="E22" s="13"/>
      <c r="F22" s="13"/>
      <c r="G22" s="13"/>
      <c r="H22" s="13"/>
      <c r="I22" s="81">
        <f t="shared" si="0"/>
        <v>0</v>
      </c>
      <c r="J22" s="81">
        <v>50</v>
      </c>
      <c r="K22" s="13">
        <v>51</v>
      </c>
      <c r="L22" s="21"/>
      <c r="M22" s="13"/>
      <c r="N22" s="54"/>
      <c r="O22" s="54">
        <f t="shared" si="1"/>
        <v>0</v>
      </c>
      <c r="P22" s="54"/>
      <c r="Q22" s="54"/>
      <c r="R22" s="54"/>
      <c r="S22" s="54"/>
      <c r="T22" s="54"/>
      <c r="U22" s="54"/>
      <c r="V22" s="54"/>
      <c r="W22" s="54"/>
      <c r="X22" s="54"/>
      <c r="Y22" s="54"/>
      <c r="Z22" s="54"/>
      <c r="AA22" s="54"/>
      <c r="AB22" s="54"/>
      <c r="AC22" s="54"/>
      <c r="AD22" s="54"/>
      <c r="AE22" s="13">
        <f t="shared" ref="AE22:AE38" si="3">AF22</f>
        <v>0</v>
      </c>
      <c r="AF22" s="25">
        <f t="shared" si="2"/>
        <v>0</v>
      </c>
      <c r="AG22" s="25"/>
      <c r="AH22" s="25"/>
      <c r="AI22" s="24" t="s">
        <v>54</v>
      </c>
      <c r="AJ22" s="26">
        <f>B21</f>
        <v>0</v>
      </c>
      <c r="AK22" s="25"/>
      <c r="AL22" s="25"/>
      <c r="AM22" s="25"/>
      <c r="AN22" s="2"/>
      <c r="AO22" s="25"/>
      <c r="AP22" s="25"/>
      <c r="AQ22" s="25"/>
      <c r="AR22" s="25"/>
      <c r="AS22" s="25"/>
      <c r="AT22" s="25"/>
      <c r="AU22" s="25"/>
      <c r="AV22" s="35"/>
      <c r="AW22" s="36"/>
      <c r="AX22" s="36"/>
      <c r="AY22" s="36"/>
      <c r="AZ22" s="36"/>
      <c r="BA22" s="36"/>
      <c r="BB22" s="36"/>
      <c r="BC22" s="36"/>
      <c r="BD22" s="36"/>
      <c r="BE22" s="36"/>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row>
    <row r="23" spans="1:83 1325:1473" s="5" customFormat="1" ht="15.75" thickBot="1" x14ac:dyDescent="0.3">
      <c r="A23" s="13"/>
      <c r="B23" s="166"/>
      <c r="C23" s="100" t="s">
        <v>132</v>
      </c>
      <c r="D23" s="13"/>
      <c r="E23" s="13"/>
      <c r="F23" s="13"/>
      <c r="G23" s="13"/>
      <c r="H23" s="13"/>
      <c r="I23" s="81">
        <f t="shared" si="0"/>
        <v>0</v>
      </c>
      <c r="J23" s="81">
        <v>50</v>
      </c>
      <c r="K23" s="13">
        <v>51</v>
      </c>
      <c r="L23" s="21"/>
      <c r="M23" s="13"/>
      <c r="N23" s="54"/>
      <c r="O23" s="54">
        <f>B23*I23</f>
        <v>0</v>
      </c>
      <c r="P23" s="54"/>
      <c r="Q23" s="54"/>
      <c r="R23" s="54"/>
      <c r="S23" s="54"/>
      <c r="T23" s="54"/>
      <c r="U23" s="54"/>
      <c r="V23" s="54"/>
      <c r="W23" s="54"/>
      <c r="X23" s="54"/>
      <c r="Y23" s="54"/>
      <c r="Z23" s="54"/>
      <c r="AA23" s="54"/>
      <c r="AB23" s="54"/>
      <c r="AC23" s="54"/>
      <c r="AD23" s="54"/>
      <c r="AE23" s="13">
        <f t="shared" si="3"/>
        <v>0</v>
      </c>
      <c r="AF23" s="25">
        <f t="shared" si="2"/>
        <v>0</v>
      </c>
      <c r="AG23" s="25"/>
      <c r="AH23" s="25"/>
      <c r="AI23" s="24" t="s">
        <v>56</v>
      </c>
      <c r="AJ23" s="26">
        <f>B22+B23</f>
        <v>0</v>
      </c>
      <c r="AK23" s="25"/>
      <c r="AM23" s="2"/>
      <c r="AN23" s="25"/>
      <c r="AO23" s="25"/>
      <c r="AP23" s="25"/>
      <c r="AQ23" s="25"/>
      <c r="AR23" s="25"/>
      <c r="AS23" s="25"/>
      <c r="AT23" s="25"/>
      <c r="AU23" s="25"/>
      <c r="AV23" s="35"/>
      <c r="AW23" s="36"/>
      <c r="AX23" s="36"/>
      <c r="AY23" s="36"/>
      <c r="AZ23" s="36"/>
      <c r="BA23" s="36"/>
      <c r="BB23" s="36"/>
      <c r="BC23" s="36"/>
      <c r="BD23" s="36"/>
      <c r="BE23" s="36"/>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row>
    <row r="24" spans="1:83 1325:1473" s="5" customFormat="1" ht="15.75" thickBot="1" x14ac:dyDescent="0.3">
      <c r="A24" s="13"/>
      <c r="B24" s="166"/>
      <c r="C24" s="100" t="s">
        <v>135</v>
      </c>
      <c r="D24" s="13"/>
      <c r="E24" s="13"/>
      <c r="F24" s="13"/>
      <c r="G24" s="13"/>
      <c r="H24" s="13"/>
      <c r="I24" s="81">
        <f t="shared" si="0"/>
        <v>0</v>
      </c>
      <c r="J24" s="81">
        <v>50</v>
      </c>
      <c r="K24" s="13">
        <v>51</v>
      </c>
      <c r="L24" s="21"/>
      <c r="M24" s="13"/>
      <c r="N24" s="54"/>
      <c r="O24" s="54">
        <f>B24*I24</f>
        <v>0</v>
      </c>
      <c r="P24" s="54"/>
      <c r="Q24" s="54"/>
      <c r="R24" s="54"/>
      <c r="S24" s="54"/>
      <c r="T24" s="54"/>
      <c r="U24" s="54"/>
      <c r="V24" s="54"/>
      <c r="W24" s="54"/>
      <c r="X24" s="54"/>
      <c r="Y24" s="54"/>
      <c r="Z24" s="54"/>
      <c r="AA24" s="54"/>
      <c r="AB24" s="54"/>
      <c r="AC24" s="54"/>
      <c r="AD24" s="54"/>
      <c r="AE24" s="13">
        <f t="shared" si="3"/>
        <v>0</v>
      </c>
      <c r="AF24" s="25">
        <f t="shared" si="2"/>
        <v>0</v>
      </c>
      <c r="AG24" s="25"/>
      <c r="AH24" s="25"/>
      <c r="AI24" s="24" t="s">
        <v>57</v>
      </c>
      <c r="AJ24" s="26">
        <f>B24</f>
        <v>0</v>
      </c>
      <c r="AK24" s="25"/>
      <c r="AL24" s="25"/>
      <c r="AM24" s="25"/>
      <c r="AN24" s="25"/>
      <c r="AO24" s="25"/>
      <c r="AP24" s="25"/>
      <c r="AQ24" s="25"/>
      <c r="AR24" s="25"/>
      <c r="AS24" s="25"/>
      <c r="AT24" s="25"/>
      <c r="AU24" s="25"/>
      <c r="AV24" s="35"/>
      <c r="AW24" s="36"/>
      <c r="AX24" s="36"/>
      <c r="AY24" s="36"/>
      <c r="AZ24" s="36"/>
      <c r="BA24" s="36"/>
      <c r="BB24" s="36"/>
      <c r="BC24" s="36"/>
      <c r="BD24" s="36"/>
      <c r="BE24" s="36"/>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row>
    <row r="25" spans="1:83 1325:1473" s="5" customFormat="1" ht="15.75" thickBot="1" x14ac:dyDescent="0.3">
      <c r="A25" s="13"/>
      <c r="B25" s="166"/>
      <c r="C25" s="100" t="s">
        <v>133</v>
      </c>
      <c r="D25" s="13"/>
      <c r="E25" s="13"/>
      <c r="F25" s="13"/>
      <c r="G25" s="13"/>
      <c r="H25" s="13"/>
      <c r="I25" s="81">
        <f t="shared" si="0"/>
        <v>0</v>
      </c>
      <c r="J25" s="81">
        <v>30</v>
      </c>
      <c r="K25" s="13">
        <v>31</v>
      </c>
      <c r="L25" s="21"/>
      <c r="M25" s="13"/>
      <c r="N25" s="54"/>
      <c r="O25" s="54">
        <f t="shared" si="1"/>
        <v>0</v>
      </c>
      <c r="P25" s="54"/>
      <c r="Q25" s="54"/>
      <c r="R25" s="54"/>
      <c r="S25" s="54"/>
      <c r="T25" s="54"/>
      <c r="U25" s="54"/>
      <c r="V25" s="54"/>
      <c r="W25" s="54"/>
      <c r="X25" s="54"/>
      <c r="Y25" s="54"/>
      <c r="Z25" s="54"/>
      <c r="AA25" s="54"/>
      <c r="AB25" s="54"/>
      <c r="AC25" s="54"/>
      <c r="AD25" s="54"/>
      <c r="AE25" s="13">
        <f t="shared" si="3"/>
        <v>0</v>
      </c>
      <c r="AF25" s="25">
        <f t="shared" si="2"/>
        <v>0</v>
      </c>
      <c r="AG25" s="25"/>
      <c r="AH25" s="25"/>
      <c r="AI25" s="24"/>
      <c r="AJ25" s="26"/>
      <c r="AK25" s="25"/>
      <c r="AL25" s="25"/>
      <c r="AM25" s="25"/>
      <c r="AN25" s="25"/>
      <c r="AO25" s="25"/>
      <c r="AP25" s="25"/>
      <c r="AQ25" s="25"/>
      <c r="AR25" s="25"/>
      <c r="AS25" s="25"/>
      <c r="AT25" s="25"/>
      <c r="AU25" s="25"/>
      <c r="AV25" s="35"/>
      <c r="AW25" s="36"/>
      <c r="AX25" s="36"/>
      <c r="AY25" s="36"/>
      <c r="AZ25" s="36"/>
      <c r="BA25" s="36"/>
      <c r="BB25" s="36"/>
      <c r="BC25" s="36"/>
      <c r="BD25" s="36"/>
      <c r="BE25" s="36"/>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row>
    <row r="26" spans="1:83 1325:1473" s="5" customFormat="1" ht="15.75" thickBot="1" x14ac:dyDescent="0.3">
      <c r="A26" s="13"/>
      <c r="B26" s="166"/>
      <c r="C26" s="101" t="s">
        <v>134</v>
      </c>
      <c r="D26" s="18"/>
      <c r="E26" s="18"/>
      <c r="F26" s="18"/>
      <c r="G26" s="18"/>
      <c r="H26" s="18"/>
      <c r="I26" s="82">
        <f>IF(B26="",0,J26)</f>
        <v>0</v>
      </c>
      <c r="J26" s="82">
        <v>30</v>
      </c>
      <c r="K26" s="18">
        <v>41</v>
      </c>
      <c r="L26" s="22"/>
      <c r="M26" s="13"/>
      <c r="N26" s="54"/>
      <c r="O26" s="54">
        <f t="shared" si="1"/>
        <v>0</v>
      </c>
      <c r="P26" s="54"/>
      <c r="Q26" s="54"/>
      <c r="R26" s="54"/>
      <c r="S26" s="54"/>
      <c r="T26" s="54"/>
      <c r="U26" s="54"/>
      <c r="V26" s="54"/>
      <c r="W26" s="54"/>
      <c r="X26" s="54"/>
      <c r="Y26" s="54"/>
      <c r="Z26" s="54"/>
      <c r="AA26" s="54"/>
      <c r="AB26" s="54"/>
      <c r="AC26" s="54"/>
      <c r="AD26" s="54"/>
      <c r="AE26" s="13">
        <f t="shared" si="3"/>
        <v>0</v>
      </c>
      <c r="AF26" s="25">
        <f t="shared" si="2"/>
        <v>0</v>
      </c>
      <c r="AG26" s="25"/>
      <c r="AH26" s="25"/>
      <c r="AI26" s="27" t="s">
        <v>55</v>
      </c>
      <c r="AJ26" s="29">
        <f>B25+B26</f>
        <v>0</v>
      </c>
      <c r="AK26" s="25"/>
      <c r="AL26" s="25"/>
      <c r="AM26" s="25"/>
      <c r="AN26" s="25"/>
      <c r="AO26" s="25"/>
      <c r="AP26" s="25"/>
      <c r="AQ26" s="25"/>
      <c r="AR26" s="25"/>
      <c r="AS26" s="25"/>
      <c r="AT26" s="25"/>
      <c r="AU26" s="25"/>
      <c r="AV26" s="35"/>
      <c r="AW26" s="36"/>
      <c r="AX26" s="36"/>
      <c r="AY26" s="36"/>
      <c r="AZ26" s="36"/>
      <c r="BA26" s="36"/>
      <c r="BB26" s="36"/>
      <c r="BC26" s="36"/>
      <c r="BD26" s="36"/>
      <c r="BE26" s="36"/>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row>
    <row r="27" spans="1:83 1325:1473" s="5" customFormat="1" ht="15.75" hidden="1" thickBot="1" x14ac:dyDescent="0.3">
      <c r="A27" s="13"/>
      <c r="B27" s="81"/>
      <c r="C27" s="13"/>
      <c r="D27" s="13"/>
      <c r="E27" s="13"/>
      <c r="F27" s="13"/>
      <c r="G27" s="13"/>
      <c r="H27" s="13"/>
      <c r="I27" s="13"/>
      <c r="J27" s="13"/>
      <c r="K27" s="13"/>
      <c r="L27" s="21"/>
      <c r="M27" s="13"/>
      <c r="N27" s="54"/>
      <c r="O27" s="54"/>
      <c r="P27" s="54"/>
      <c r="Q27" s="54"/>
      <c r="R27" s="54"/>
      <c r="S27" s="54"/>
      <c r="T27" s="54"/>
      <c r="U27" s="54"/>
      <c r="V27" s="54"/>
      <c r="W27" s="54"/>
      <c r="X27" s="54"/>
      <c r="Y27" s="54"/>
      <c r="Z27" s="54"/>
      <c r="AA27" s="54"/>
      <c r="AB27" s="54"/>
      <c r="AC27" s="54"/>
      <c r="AD27" s="54"/>
      <c r="AE27" s="13">
        <f t="shared" si="3"/>
        <v>0</v>
      </c>
      <c r="AF27" s="25">
        <f t="shared" si="2"/>
        <v>0</v>
      </c>
      <c r="AG27" s="25"/>
      <c r="AH27" s="25"/>
      <c r="AI27" s="25"/>
      <c r="AJ27" s="25"/>
      <c r="AK27" s="25"/>
      <c r="AL27" s="25"/>
      <c r="AM27" s="25"/>
      <c r="AN27" s="25"/>
      <c r="AO27" s="25"/>
      <c r="AP27" s="25"/>
      <c r="AQ27" s="25"/>
      <c r="AR27" s="25"/>
      <c r="AS27" s="25"/>
      <c r="AT27" s="25"/>
      <c r="AU27" s="25"/>
      <c r="AV27" s="35"/>
      <c r="AW27" s="36"/>
      <c r="AX27" s="36"/>
      <c r="AY27" s="36"/>
      <c r="AZ27" s="36"/>
      <c r="BA27" s="36"/>
      <c r="BB27" s="36"/>
      <c r="BC27" s="36"/>
      <c r="BD27" s="36"/>
      <c r="BE27" s="36"/>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row>
    <row r="28" spans="1:83 1325:1473" s="5" customFormat="1" ht="15.75" hidden="1" thickBot="1" x14ac:dyDescent="0.3">
      <c r="A28" s="13"/>
      <c r="B28" s="81">
        <f>SUM(B20:B26)</f>
        <v>0</v>
      </c>
      <c r="C28" s="13"/>
      <c r="D28" s="13"/>
      <c r="E28" s="13"/>
      <c r="F28" s="13"/>
      <c r="G28" s="13"/>
      <c r="H28" s="13"/>
      <c r="I28" s="13"/>
      <c r="J28" s="13"/>
      <c r="K28" s="13"/>
      <c r="L28" s="21"/>
      <c r="M28" s="13"/>
      <c r="N28" s="54"/>
      <c r="O28" s="54"/>
      <c r="P28" s="54"/>
      <c r="Q28" s="54"/>
      <c r="R28" s="54"/>
      <c r="S28" s="54"/>
      <c r="T28" s="54"/>
      <c r="U28" s="54"/>
      <c r="V28" s="54"/>
      <c r="W28" s="54"/>
      <c r="X28" s="54"/>
      <c r="Y28" s="54"/>
      <c r="Z28" s="54"/>
      <c r="AA28" s="54"/>
      <c r="AB28" s="54"/>
      <c r="AC28" s="54"/>
      <c r="AD28" s="54"/>
      <c r="AE28" s="13">
        <f t="shared" si="3"/>
        <v>0</v>
      </c>
      <c r="AF28" s="25">
        <f t="shared" si="2"/>
        <v>0</v>
      </c>
      <c r="AG28" s="25"/>
      <c r="AH28" s="25"/>
      <c r="AI28" s="23"/>
      <c r="AJ28" s="23"/>
      <c r="AK28" s="23"/>
      <c r="AL28" s="23"/>
      <c r="AM28" s="23"/>
      <c r="AN28" s="25"/>
      <c r="AO28" s="25"/>
      <c r="AP28" s="25"/>
      <c r="AQ28" s="25"/>
      <c r="AR28" s="25"/>
      <c r="AS28" s="25"/>
      <c r="AT28" s="25"/>
      <c r="AU28" s="25"/>
      <c r="AV28" s="35"/>
      <c r="AW28" s="36"/>
      <c r="AX28" s="36"/>
      <c r="AY28" s="36"/>
      <c r="AZ28" s="36"/>
      <c r="BA28" s="36"/>
      <c r="BB28" s="36"/>
      <c r="BC28" s="36"/>
      <c r="BD28" s="36"/>
      <c r="BE28" s="36"/>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row>
    <row r="29" spans="1:83 1325:1473" s="5" customFormat="1" ht="15.75" hidden="1" thickBot="1" x14ac:dyDescent="0.3">
      <c r="A29" s="13"/>
      <c r="B29" s="81"/>
      <c r="C29" s="13"/>
      <c r="D29" s="13"/>
      <c r="E29" s="13"/>
      <c r="F29" s="13"/>
      <c r="G29" s="13"/>
      <c r="H29" s="13"/>
      <c r="I29" s="13"/>
      <c r="J29" s="13"/>
      <c r="K29" s="13"/>
      <c r="L29" s="21"/>
      <c r="M29" s="13"/>
      <c r="N29" s="54"/>
      <c r="O29" s="54"/>
      <c r="P29" s="54"/>
      <c r="Q29" s="54"/>
      <c r="R29" s="54"/>
      <c r="S29" s="54"/>
      <c r="T29" s="54"/>
      <c r="U29" s="54"/>
      <c r="V29" s="54"/>
      <c r="W29" s="54"/>
      <c r="X29" s="54"/>
      <c r="Y29" s="54"/>
      <c r="Z29" s="54"/>
      <c r="AA29" s="54"/>
      <c r="AB29" s="54"/>
      <c r="AC29" s="54"/>
      <c r="AD29" s="54"/>
      <c r="AE29" s="13">
        <f t="shared" si="3"/>
        <v>0</v>
      </c>
      <c r="AF29" s="25">
        <f t="shared" si="2"/>
        <v>0</v>
      </c>
      <c r="AG29" s="25"/>
      <c r="AH29" s="25"/>
      <c r="AI29" s="25"/>
      <c r="AJ29" s="25"/>
      <c r="AK29" s="25"/>
      <c r="AL29" s="25"/>
      <c r="AM29" s="25"/>
      <c r="AN29" s="25"/>
      <c r="AO29" s="25"/>
      <c r="AP29" s="25"/>
      <c r="AQ29" s="25"/>
      <c r="AR29" s="25"/>
      <c r="AS29" s="25"/>
      <c r="AT29" s="25"/>
      <c r="AU29" s="25"/>
      <c r="AV29" s="35"/>
      <c r="AW29" s="36"/>
      <c r="AX29" s="36"/>
      <c r="AY29" s="36"/>
      <c r="AZ29" s="36"/>
      <c r="BA29" s="36"/>
      <c r="BB29" s="36"/>
      <c r="BC29" s="36"/>
      <c r="BD29" s="36"/>
      <c r="BE29" s="36"/>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row>
    <row r="30" spans="1:83 1325:1473" s="5" customFormat="1" ht="15.75" hidden="1" thickBot="1" x14ac:dyDescent="0.3">
      <c r="A30" s="13"/>
      <c r="B30" s="81"/>
      <c r="C30" s="13"/>
      <c r="D30" s="13"/>
      <c r="E30" s="13"/>
      <c r="F30" s="13"/>
      <c r="G30" s="13"/>
      <c r="H30" s="13"/>
      <c r="I30" s="13"/>
      <c r="J30" s="13"/>
      <c r="K30" s="13"/>
      <c r="L30" s="21"/>
      <c r="M30" s="13"/>
      <c r="N30" s="54"/>
      <c r="O30" s="54"/>
      <c r="P30" s="54"/>
      <c r="Q30" s="54"/>
      <c r="R30" s="54"/>
      <c r="S30" s="54"/>
      <c r="T30" s="54"/>
      <c r="U30" s="54"/>
      <c r="V30" s="54"/>
      <c r="W30" s="54"/>
      <c r="X30" s="54"/>
      <c r="Y30" s="54"/>
      <c r="Z30" s="54"/>
      <c r="AA30" s="54"/>
      <c r="AB30" s="54"/>
      <c r="AC30" s="54"/>
      <c r="AD30" s="54"/>
      <c r="AE30" s="13">
        <f t="shared" si="3"/>
        <v>0</v>
      </c>
      <c r="AF30" s="25">
        <f t="shared" si="2"/>
        <v>0</v>
      </c>
      <c r="AG30" s="25"/>
      <c r="AH30" s="25"/>
      <c r="AI30" s="25"/>
      <c r="AJ30" s="25"/>
      <c r="AK30" s="25"/>
      <c r="AL30" s="25"/>
      <c r="AM30" s="25"/>
      <c r="AN30" s="25"/>
      <c r="AO30" s="25"/>
      <c r="AP30" s="25"/>
      <c r="AQ30" s="25"/>
      <c r="AR30" s="25"/>
      <c r="AS30" s="25"/>
      <c r="AT30" s="25"/>
      <c r="AU30" s="25"/>
      <c r="AV30" s="35"/>
      <c r="AW30" s="36"/>
      <c r="AX30" s="36"/>
      <c r="AY30" s="36"/>
      <c r="AZ30" s="36"/>
      <c r="BA30" s="36"/>
      <c r="BB30" s="36"/>
      <c r="BC30" s="36"/>
      <c r="BD30" s="36"/>
      <c r="BE30" s="36"/>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row>
    <row r="31" spans="1:83 1325:1473" s="5" customFormat="1" ht="15.75" hidden="1" thickBot="1" x14ac:dyDescent="0.3">
      <c r="A31" s="13"/>
      <c r="B31" s="81"/>
      <c r="C31" s="13"/>
      <c r="D31" s="13"/>
      <c r="E31" s="13"/>
      <c r="F31" s="13"/>
      <c r="G31" s="13"/>
      <c r="H31" s="13"/>
      <c r="I31" s="13"/>
      <c r="J31" s="13"/>
      <c r="K31" s="13"/>
      <c r="L31" s="21"/>
      <c r="M31" s="13"/>
      <c r="N31" s="54"/>
      <c r="O31" s="54"/>
      <c r="P31" s="54"/>
      <c r="Q31" s="54"/>
      <c r="R31" s="54"/>
      <c r="S31" s="54"/>
      <c r="T31" s="54"/>
      <c r="U31" s="54"/>
      <c r="V31" s="54"/>
      <c r="W31" s="54"/>
      <c r="X31" s="54"/>
      <c r="Y31" s="54"/>
      <c r="Z31" s="54"/>
      <c r="AA31" s="54"/>
      <c r="AB31" s="54"/>
      <c r="AC31" s="54"/>
      <c r="AD31" s="54"/>
      <c r="AE31" s="13">
        <f t="shared" si="3"/>
        <v>0</v>
      </c>
      <c r="AF31" s="25">
        <f t="shared" si="2"/>
        <v>0</v>
      </c>
      <c r="AG31" s="25"/>
      <c r="AH31" s="25"/>
      <c r="AI31" s="30" t="s">
        <v>16</v>
      </c>
      <c r="AJ31" s="31"/>
      <c r="AK31" s="32">
        <f>AJ21</f>
        <v>0</v>
      </c>
      <c r="AL31" s="25"/>
      <c r="AM31" s="25"/>
      <c r="AN31" s="23"/>
      <c r="AO31" s="23"/>
      <c r="AP31" s="23"/>
      <c r="AQ31" s="23"/>
      <c r="AR31" s="23"/>
      <c r="AS31" s="23"/>
      <c r="AT31" s="25"/>
      <c r="AU31" s="25"/>
      <c r="AV31" s="35"/>
      <c r="AW31" s="36"/>
      <c r="AX31" s="36"/>
      <c r="AY31" s="36"/>
      <c r="AZ31" s="36"/>
      <c r="BA31" s="36"/>
      <c r="BB31" s="36"/>
      <c r="BC31" s="36"/>
      <c r="BD31" s="36"/>
      <c r="BE31" s="36"/>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row>
    <row r="32" spans="1:83 1325:1473" s="5" customFormat="1" ht="15.75" hidden="1" thickBot="1" x14ac:dyDescent="0.3">
      <c r="A32" s="13"/>
      <c r="B32" s="81"/>
      <c r="C32" s="13"/>
      <c r="D32" s="13"/>
      <c r="E32" s="13"/>
      <c r="F32" s="13"/>
      <c r="G32" s="13"/>
      <c r="H32" s="13"/>
      <c r="I32" s="13"/>
      <c r="J32" s="13"/>
      <c r="K32" s="13"/>
      <c r="L32" s="21"/>
      <c r="M32" s="13"/>
      <c r="N32" s="54"/>
      <c r="O32" s="54"/>
      <c r="P32" s="54"/>
      <c r="Q32" s="54"/>
      <c r="R32" s="54"/>
      <c r="S32" s="54"/>
      <c r="T32" s="54"/>
      <c r="U32" s="54"/>
      <c r="V32" s="54"/>
      <c r="W32" s="54"/>
      <c r="X32" s="54"/>
      <c r="Y32" s="54"/>
      <c r="Z32" s="54"/>
      <c r="AA32" s="54"/>
      <c r="AB32" s="54"/>
      <c r="AC32" s="54"/>
      <c r="AD32" s="54"/>
      <c r="AE32" s="13">
        <f t="shared" si="3"/>
        <v>0</v>
      </c>
      <c r="AF32" s="25">
        <f t="shared" si="2"/>
        <v>0</v>
      </c>
      <c r="AG32" s="25"/>
      <c r="AH32" s="25"/>
      <c r="AI32" s="27" t="s">
        <v>17</v>
      </c>
      <c r="AJ32" s="28"/>
      <c r="AK32" s="29">
        <f>SUM(AJ22:AJ26)</f>
        <v>0</v>
      </c>
      <c r="AL32" s="25"/>
      <c r="AM32" s="25"/>
      <c r="AN32" s="25"/>
      <c r="AO32" s="25"/>
      <c r="AP32" s="25"/>
      <c r="AQ32" s="25"/>
      <c r="AR32" s="25"/>
      <c r="AS32" s="25"/>
      <c r="AT32" s="25"/>
      <c r="AU32" s="25"/>
      <c r="AV32" s="35"/>
      <c r="AW32" s="36"/>
      <c r="AX32" s="36"/>
      <c r="AY32" s="36"/>
      <c r="AZ32" s="36"/>
      <c r="BA32" s="36"/>
      <c r="BB32" s="36"/>
      <c r="BC32" s="36"/>
      <c r="BD32" s="36"/>
      <c r="BE32" s="36"/>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row>
    <row r="33" spans="1:83 1325:1473" s="5" customFormat="1" ht="15.75" hidden="1" thickBot="1" x14ac:dyDescent="0.3">
      <c r="A33" s="13"/>
      <c r="B33" s="81"/>
      <c r="C33" s="13"/>
      <c r="D33" s="13"/>
      <c r="E33" s="13"/>
      <c r="F33" s="13"/>
      <c r="G33" s="13"/>
      <c r="H33" s="13"/>
      <c r="I33" s="13"/>
      <c r="J33" s="13"/>
      <c r="K33" s="13"/>
      <c r="L33" s="21"/>
      <c r="M33" s="13"/>
      <c r="N33" s="54"/>
      <c r="O33" s="54"/>
      <c r="P33" s="54"/>
      <c r="Q33" s="54"/>
      <c r="R33" s="54"/>
      <c r="S33" s="54"/>
      <c r="T33" s="54"/>
      <c r="U33" s="54"/>
      <c r="V33" s="54"/>
      <c r="W33" s="54"/>
      <c r="X33" s="54"/>
      <c r="Y33" s="54"/>
      <c r="Z33" s="54"/>
      <c r="AA33" s="54"/>
      <c r="AB33" s="54"/>
      <c r="AC33" s="54"/>
      <c r="AD33" s="54"/>
      <c r="AE33" s="13">
        <f t="shared" si="3"/>
        <v>0</v>
      </c>
      <c r="AF33" s="25">
        <f t="shared" si="2"/>
        <v>0</v>
      </c>
      <c r="AG33" s="25"/>
      <c r="AH33" s="25"/>
      <c r="AI33" s="25"/>
      <c r="AJ33" s="25"/>
      <c r="AK33" s="25"/>
      <c r="AL33" s="25"/>
      <c r="AM33" s="25"/>
      <c r="AN33" s="25"/>
      <c r="AO33" s="25"/>
      <c r="AP33" s="25"/>
      <c r="AQ33" s="25"/>
      <c r="AR33" s="25"/>
      <c r="AS33" s="25"/>
      <c r="AT33" s="25"/>
      <c r="AU33" s="25"/>
      <c r="AV33" s="35"/>
      <c r="AW33" s="52" t="s">
        <v>45</v>
      </c>
      <c r="AX33" s="52"/>
      <c r="AY33" s="52"/>
      <c r="AZ33" s="52"/>
      <c r="BA33" s="52"/>
      <c r="BB33" s="36"/>
      <c r="BC33" s="36"/>
      <c r="BD33" s="36"/>
      <c r="BE33" s="36"/>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AXY33" s="37"/>
      <c r="AXZ33" s="37"/>
      <c r="AYA33" s="37"/>
      <c r="AYB33" s="37"/>
      <c r="AYC33" s="37"/>
      <c r="AYD33" s="37"/>
      <c r="AYE33" s="37"/>
      <c r="AYF33" s="37"/>
      <c r="AYG33" s="37"/>
      <c r="AYH33" s="37"/>
      <c r="AYI33" s="37"/>
      <c r="AYJ33" s="37"/>
      <c r="AYK33" s="37"/>
      <c r="AYL33" s="37"/>
      <c r="AYM33" s="37"/>
      <c r="AYN33" s="37"/>
      <c r="AYO33" s="37"/>
      <c r="AYP33" s="37"/>
      <c r="AYQ33" s="37"/>
      <c r="AYR33" s="37"/>
      <c r="AYS33" s="37"/>
      <c r="AYT33" s="37"/>
      <c r="AYU33" s="37"/>
      <c r="AYV33" s="37"/>
      <c r="AYW33" s="37"/>
      <c r="AYX33" s="37"/>
      <c r="AYY33" s="37"/>
      <c r="AYZ33" s="37"/>
      <c r="AZA33" s="37"/>
      <c r="AZB33" s="37"/>
      <c r="AZC33" s="37"/>
      <c r="AZD33" s="37"/>
      <c r="AZE33" s="37"/>
      <c r="AZF33" s="37"/>
      <c r="AZG33" s="37"/>
      <c r="AZH33" s="37"/>
      <c r="AZI33" s="37"/>
      <c r="AZJ33" s="37"/>
      <c r="AZK33" s="37"/>
      <c r="AZL33" s="37"/>
      <c r="AZM33" s="37"/>
      <c r="AZN33" s="37"/>
      <c r="AZO33" s="37"/>
      <c r="AZP33" s="37"/>
      <c r="AZQ33" s="37"/>
      <c r="AZR33" s="37"/>
      <c r="AZS33" s="37"/>
      <c r="AZT33" s="37"/>
      <c r="AZU33" s="37"/>
      <c r="AZV33" s="37"/>
      <c r="AZW33" s="37"/>
      <c r="AZX33" s="37"/>
      <c r="AZY33" s="37"/>
      <c r="AZZ33" s="37"/>
      <c r="BAA33" s="37"/>
      <c r="BAB33" s="37"/>
      <c r="BAC33" s="37"/>
      <c r="BAD33" s="37"/>
      <c r="BAE33" s="37"/>
      <c r="BAF33" s="37"/>
      <c r="BAG33" s="37"/>
      <c r="BAH33" s="37"/>
      <c r="BAI33" s="37"/>
      <c r="BAJ33" s="37"/>
      <c r="BAK33" s="37"/>
      <c r="BAL33" s="37"/>
      <c r="BAM33" s="37"/>
      <c r="BAN33" s="37"/>
      <c r="BAO33" s="37"/>
      <c r="BAP33" s="37"/>
      <c r="BAQ33" s="37"/>
      <c r="BAR33" s="37"/>
      <c r="BAS33" s="37"/>
      <c r="BAT33" s="37"/>
      <c r="BAU33" s="37"/>
      <c r="BAV33" s="37"/>
      <c r="BAW33" s="37"/>
      <c r="BAX33" s="37"/>
      <c r="BAY33" s="37"/>
      <c r="BAZ33" s="37"/>
      <c r="BBA33" s="37"/>
      <c r="BBB33" s="37"/>
      <c r="BBC33" s="37"/>
      <c r="BBD33" s="37"/>
      <c r="BBE33" s="37"/>
      <c r="BBF33" s="37"/>
      <c r="BBG33" s="37"/>
      <c r="BBH33" s="37"/>
      <c r="BBI33" s="37"/>
      <c r="BBJ33" s="37"/>
      <c r="BBK33" s="37"/>
      <c r="BBL33" s="37"/>
      <c r="BBM33" s="37"/>
      <c r="BBN33" s="37"/>
      <c r="BBO33" s="37"/>
      <c r="BBP33" s="37"/>
      <c r="BBQ33" s="37"/>
      <c r="BBR33" s="37"/>
      <c r="BBS33" s="37"/>
      <c r="BBT33" s="37"/>
      <c r="BBU33" s="37"/>
      <c r="BBV33" s="37"/>
      <c r="BBW33" s="37"/>
      <c r="BBX33" s="37"/>
      <c r="BBY33" s="37"/>
      <c r="BBZ33" s="37"/>
      <c r="BCA33" s="37"/>
      <c r="BCB33" s="37"/>
      <c r="BCC33" s="37"/>
      <c r="BCD33" s="37"/>
      <c r="BCE33" s="37"/>
      <c r="BCF33" s="37"/>
      <c r="BCG33" s="37"/>
      <c r="BCH33" s="37"/>
      <c r="BCI33" s="37"/>
      <c r="BCJ33" s="37"/>
      <c r="BCK33" s="37"/>
      <c r="BCL33" s="37"/>
      <c r="BCM33" s="37"/>
      <c r="BCN33" s="37"/>
      <c r="BCO33" s="37"/>
      <c r="BCP33" s="37"/>
      <c r="BCQ33" s="37"/>
      <c r="BCR33" s="37"/>
      <c r="BCS33" s="37"/>
      <c r="BCT33" s="37"/>
      <c r="BCU33" s="37"/>
      <c r="BCV33" s="37"/>
      <c r="BCW33" s="37"/>
      <c r="BCX33" s="37"/>
      <c r="BCY33" s="37"/>
      <c r="BCZ33" s="37"/>
      <c r="BDA33" s="37"/>
      <c r="BDB33" s="37"/>
      <c r="BDC33" s="37"/>
      <c r="BDD33" s="37"/>
      <c r="BDE33" s="37"/>
      <c r="BDF33" s="37"/>
      <c r="BDG33" s="37"/>
      <c r="BDH33" s="37"/>
      <c r="BDI33" s="37"/>
      <c r="BDJ33" s="37"/>
      <c r="BDK33" s="37"/>
      <c r="BDL33" s="37"/>
      <c r="BDM33" s="37"/>
      <c r="BDN33" s="37"/>
      <c r="BDO33" s="37"/>
      <c r="BDP33" s="37"/>
      <c r="BDQ33" s="37"/>
    </row>
    <row r="34" spans="1:83 1325:1473" s="5" customFormat="1" ht="15.75" hidden="1" thickBot="1" x14ac:dyDescent="0.3">
      <c r="A34" s="13"/>
      <c r="B34" s="81"/>
      <c r="C34" s="13"/>
      <c r="D34" s="13"/>
      <c r="E34" s="13"/>
      <c r="F34" s="13"/>
      <c r="G34" s="13"/>
      <c r="H34" s="13"/>
      <c r="I34" s="13"/>
      <c r="J34" s="13"/>
      <c r="K34" s="13"/>
      <c r="L34" s="21"/>
      <c r="M34" s="13"/>
      <c r="N34" s="54"/>
      <c r="O34" s="54"/>
      <c r="P34" s="54"/>
      <c r="Q34" s="54"/>
      <c r="R34" s="54"/>
      <c r="S34" s="54"/>
      <c r="T34" s="54"/>
      <c r="U34" s="54"/>
      <c r="V34" s="54"/>
      <c r="W34" s="54"/>
      <c r="X34" s="54"/>
      <c r="Y34" s="54"/>
      <c r="Z34" s="54"/>
      <c r="AA34" s="54"/>
      <c r="AB34" s="54"/>
      <c r="AC34" s="54"/>
      <c r="AD34" s="54"/>
      <c r="AE34" s="13">
        <f t="shared" si="3"/>
        <v>0</v>
      </c>
      <c r="AF34" s="25">
        <f t="shared" si="2"/>
        <v>0</v>
      </c>
      <c r="AG34" s="25"/>
      <c r="AH34" s="25"/>
      <c r="AI34" s="25"/>
      <c r="AJ34" s="25"/>
      <c r="AK34" s="25"/>
      <c r="AL34" s="25"/>
      <c r="AM34" s="25"/>
      <c r="AN34" s="25"/>
      <c r="AO34" s="25"/>
      <c r="AP34" s="25"/>
      <c r="AQ34" s="25"/>
      <c r="AR34" s="25"/>
      <c r="AS34" s="25"/>
      <c r="AT34" s="25"/>
      <c r="AU34" s="25"/>
      <c r="AV34" s="35"/>
      <c r="AW34" s="52" t="s">
        <v>42</v>
      </c>
      <c r="AX34" s="52"/>
      <c r="AY34" s="52"/>
      <c r="AZ34" s="52"/>
      <c r="BA34" s="52"/>
      <c r="BB34" s="36"/>
      <c r="BC34" s="36"/>
      <c r="BD34" s="36"/>
      <c r="BE34" s="36"/>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AXY34" s="37"/>
      <c r="AXZ34" s="37"/>
      <c r="AYA34" s="37"/>
      <c r="AYB34" s="37"/>
      <c r="AYC34" s="37"/>
      <c r="AYD34" s="37"/>
      <c r="AYE34" s="37"/>
      <c r="AYF34" s="37"/>
      <c r="AYG34" s="37"/>
      <c r="AYH34" s="37"/>
      <c r="AYI34" s="37"/>
      <c r="AYJ34" s="37"/>
      <c r="AYK34" s="37"/>
      <c r="AYL34" s="37"/>
      <c r="AYM34" s="37"/>
      <c r="AYN34" s="37"/>
      <c r="AYO34" s="37"/>
      <c r="AYP34" s="37"/>
      <c r="AYQ34" s="37"/>
      <c r="AYR34" s="37"/>
      <c r="AYS34" s="37"/>
      <c r="AYT34" s="37"/>
      <c r="AYU34" s="37"/>
      <c r="AYV34" s="37"/>
      <c r="AYW34" s="37"/>
      <c r="AYX34" s="37"/>
      <c r="AYY34" s="37"/>
      <c r="AYZ34" s="37"/>
      <c r="AZA34" s="37"/>
      <c r="AZB34" s="37"/>
      <c r="AZC34" s="37"/>
      <c r="AZD34" s="37"/>
      <c r="AZE34" s="37"/>
      <c r="AZF34" s="37"/>
      <c r="AZG34" s="37"/>
      <c r="AZH34" s="37"/>
      <c r="AZI34" s="37"/>
      <c r="AZJ34" s="37"/>
      <c r="AZK34" s="37"/>
      <c r="AZL34" s="37"/>
      <c r="AZM34" s="37"/>
      <c r="AZN34" s="37"/>
      <c r="AZO34" s="37"/>
      <c r="AZP34" s="37"/>
      <c r="AZQ34" s="37"/>
      <c r="AZR34" s="37"/>
      <c r="AZS34" s="37"/>
      <c r="AZT34" s="37"/>
      <c r="AZU34" s="37"/>
      <c r="AZV34" s="37"/>
      <c r="AZW34" s="37"/>
      <c r="AZX34" s="37"/>
      <c r="AZY34" s="37"/>
      <c r="AZZ34" s="37"/>
      <c r="BAA34" s="37"/>
      <c r="BAB34" s="37"/>
      <c r="BAC34" s="37"/>
      <c r="BAD34" s="37"/>
      <c r="BAE34" s="37"/>
      <c r="BAF34" s="37"/>
      <c r="BAG34" s="37"/>
      <c r="BAH34" s="37"/>
      <c r="BAI34" s="37"/>
      <c r="BAJ34" s="37"/>
      <c r="BAK34" s="37"/>
      <c r="BAL34" s="37"/>
      <c r="BAM34" s="37"/>
      <c r="BAN34" s="37"/>
      <c r="BAO34" s="37"/>
      <c r="BAP34" s="37"/>
      <c r="BAQ34" s="37"/>
      <c r="BAR34" s="37"/>
      <c r="BAS34" s="37"/>
      <c r="BAT34" s="37"/>
      <c r="BAU34" s="37"/>
      <c r="BAV34" s="37"/>
      <c r="BAW34" s="37"/>
      <c r="BAX34" s="37"/>
      <c r="BAY34" s="37"/>
      <c r="BAZ34" s="37"/>
      <c r="BBA34" s="37"/>
      <c r="BBB34" s="37"/>
      <c r="BBC34" s="37"/>
      <c r="BBD34" s="37"/>
      <c r="BBE34" s="37"/>
      <c r="BBF34" s="37"/>
      <c r="BBG34" s="37"/>
      <c r="BBH34" s="37"/>
      <c r="BBI34" s="37"/>
      <c r="BBJ34" s="37"/>
      <c r="BBK34" s="37"/>
      <c r="BBL34" s="37"/>
      <c r="BBM34" s="37"/>
      <c r="BBN34" s="37"/>
      <c r="BBO34" s="37"/>
      <c r="BBP34" s="37"/>
      <c r="BBQ34" s="37"/>
      <c r="BBR34" s="37"/>
      <c r="BBS34" s="37"/>
      <c r="BBT34" s="37"/>
      <c r="BBU34" s="37"/>
      <c r="BBV34" s="37"/>
      <c r="BBW34" s="37"/>
      <c r="BBX34" s="37"/>
      <c r="BBY34" s="37"/>
      <c r="BBZ34" s="37"/>
      <c r="BCA34" s="37"/>
      <c r="BCB34" s="37"/>
      <c r="BCC34" s="37"/>
      <c r="BCD34" s="37"/>
      <c r="BCE34" s="37"/>
      <c r="BCF34" s="37"/>
      <c r="BCG34" s="37"/>
      <c r="BCH34" s="37"/>
      <c r="BCI34" s="37"/>
      <c r="BCJ34" s="37"/>
      <c r="BCK34" s="37"/>
      <c r="BCL34" s="37"/>
      <c r="BCM34" s="37"/>
      <c r="BCN34" s="37"/>
      <c r="BCO34" s="37"/>
      <c r="BCP34" s="37"/>
      <c r="BCQ34" s="37"/>
      <c r="BCR34" s="37"/>
      <c r="BCS34" s="37"/>
      <c r="BCT34" s="37"/>
      <c r="BCU34" s="37"/>
      <c r="BCV34" s="37"/>
      <c r="BCW34" s="37"/>
      <c r="BCX34" s="37"/>
      <c r="BCY34" s="37"/>
      <c r="BCZ34" s="37"/>
      <c r="BDA34" s="37"/>
      <c r="BDB34" s="37"/>
      <c r="BDC34" s="37"/>
      <c r="BDD34" s="37"/>
      <c r="BDE34" s="37"/>
      <c r="BDF34" s="37"/>
      <c r="BDG34" s="37"/>
      <c r="BDH34" s="37"/>
      <c r="BDI34" s="37"/>
      <c r="BDJ34" s="37"/>
      <c r="BDK34" s="37"/>
      <c r="BDL34" s="37"/>
      <c r="BDM34" s="37"/>
      <c r="BDN34" s="37"/>
      <c r="BDO34" s="37"/>
      <c r="BDP34" s="37"/>
      <c r="BDQ34" s="37"/>
    </row>
    <row r="35" spans="1:83 1325:1473" s="5" customFormat="1" ht="15.75" hidden="1" thickBot="1" x14ac:dyDescent="0.3">
      <c r="A35" s="13"/>
      <c r="B35" s="81"/>
      <c r="C35" s="13"/>
      <c r="D35" s="13"/>
      <c r="E35" s="13"/>
      <c r="F35" s="13"/>
      <c r="G35" s="13"/>
      <c r="H35" s="13"/>
      <c r="I35" s="13"/>
      <c r="J35" s="13"/>
      <c r="K35" s="13"/>
      <c r="L35" s="21"/>
      <c r="M35" s="13"/>
      <c r="N35" s="54"/>
      <c r="O35" s="54"/>
      <c r="P35" s="54"/>
      <c r="Q35" s="54"/>
      <c r="R35" s="54"/>
      <c r="S35" s="54"/>
      <c r="T35" s="54"/>
      <c r="U35" s="54"/>
      <c r="V35" s="54"/>
      <c r="W35" s="54"/>
      <c r="X35" s="54"/>
      <c r="Y35" s="54"/>
      <c r="Z35" s="54"/>
      <c r="AA35" s="54"/>
      <c r="AB35" s="54"/>
      <c r="AC35" s="54"/>
      <c r="AD35" s="54"/>
      <c r="AE35" s="13">
        <f t="shared" si="3"/>
        <v>0</v>
      </c>
      <c r="AF35" s="25">
        <f t="shared" si="2"/>
        <v>0</v>
      </c>
      <c r="AG35" s="25"/>
      <c r="AH35" s="25"/>
      <c r="AI35" s="30" t="s">
        <v>62</v>
      </c>
      <c r="AJ35" s="31"/>
      <c r="AK35" s="31"/>
      <c r="AL35" s="31"/>
      <c r="AM35" s="31" t="s">
        <v>54</v>
      </c>
      <c r="AN35" s="31" t="s">
        <v>64</v>
      </c>
      <c r="AO35" s="31" t="s">
        <v>14</v>
      </c>
      <c r="AP35" s="31" t="s">
        <v>65</v>
      </c>
      <c r="AQ35" s="31" t="s">
        <v>66</v>
      </c>
      <c r="AR35" s="31"/>
      <c r="AS35" s="32" t="s">
        <v>72</v>
      </c>
      <c r="AT35" s="25"/>
      <c r="AU35" s="25"/>
      <c r="AV35" s="35"/>
      <c r="AW35" s="52" t="s">
        <v>43</v>
      </c>
      <c r="AX35" s="52"/>
      <c r="AY35" s="52"/>
      <c r="AZ35" s="52"/>
      <c r="BA35" s="52"/>
      <c r="BB35" s="36"/>
      <c r="BC35" s="36"/>
      <c r="BD35" s="36"/>
      <c r="BE35" s="36"/>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AXY35" s="37"/>
      <c r="AXZ35" s="37"/>
      <c r="AYA35" s="37"/>
      <c r="AYB35" s="37"/>
      <c r="AYC35" s="37"/>
      <c r="AYD35" s="37"/>
      <c r="AYE35" s="37"/>
      <c r="AYF35" s="37"/>
      <c r="AYG35" s="37"/>
      <c r="AYH35" s="37"/>
      <c r="AYI35" s="37"/>
      <c r="AYJ35" s="37"/>
      <c r="AYK35" s="37"/>
      <c r="AYL35" s="37"/>
      <c r="AYM35" s="37"/>
      <c r="AYN35" s="37"/>
      <c r="AYO35" s="37"/>
      <c r="AYP35" s="37"/>
      <c r="AYQ35" s="37"/>
      <c r="AYR35" s="37"/>
      <c r="AYS35" s="37"/>
      <c r="AYT35" s="37"/>
      <c r="AYU35" s="37"/>
      <c r="AYV35" s="37"/>
      <c r="AYW35" s="37"/>
      <c r="AYX35" s="37"/>
      <c r="AYY35" s="37"/>
      <c r="AYZ35" s="37"/>
      <c r="AZA35" s="37"/>
      <c r="AZB35" s="37"/>
      <c r="AZC35" s="37"/>
      <c r="AZD35" s="37"/>
      <c r="AZE35" s="37"/>
      <c r="AZF35" s="37"/>
      <c r="AZG35" s="37"/>
      <c r="AZH35" s="37"/>
      <c r="AZI35" s="37"/>
      <c r="AZJ35" s="37"/>
      <c r="AZK35" s="37"/>
      <c r="AZL35" s="37"/>
      <c r="AZM35" s="37"/>
      <c r="AZN35" s="37"/>
      <c r="AZO35" s="37"/>
      <c r="AZP35" s="37"/>
      <c r="AZQ35" s="37"/>
      <c r="AZR35" s="37"/>
      <c r="AZS35" s="37"/>
      <c r="AZT35" s="37"/>
      <c r="AZU35" s="37"/>
      <c r="AZV35" s="37"/>
      <c r="AZW35" s="37"/>
      <c r="AZX35" s="37"/>
      <c r="AZY35" s="37"/>
      <c r="AZZ35" s="37"/>
      <c r="BAA35" s="37"/>
      <c r="BAB35" s="37"/>
      <c r="BAC35" s="37"/>
      <c r="BAD35" s="37"/>
      <c r="BAE35" s="37"/>
      <c r="BAF35" s="37"/>
      <c r="BAG35" s="37"/>
      <c r="BAH35" s="37"/>
      <c r="BAI35" s="37"/>
      <c r="BAJ35" s="37"/>
      <c r="BAK35" s="37"/>
      <c r="BAL35" s="37"/>
      <c r="BAM35" s="37"/>
      <c r="BAN35" s="37"/>
      <c r="BAO35" s="37"/>
      <c r="BAP35" s="37"/>
      <c r="BAQ35" s="37"/>
      <c r="BAR35" s="37"/>
      <c r="BAS35" s="37"/>
      <c r="BAT35" s="37"/>
      <c r="BAU35" s="37"/>
      <c r="BAV35" s="37"/>
      <c r="BAW35" s="37"/>
      <c r="BAX35" s="37"/>
      <c r="BAY35" s="37"/>
      <c r="BAZ35" s="37"/>
      <c r="BBA35" s="37"/>
      <c r="BBB35" s="37"/>
      <c r="BBC35" s="37"/>
      <c r="BBD35" s="37"/>
      <c r="BBE35" s="37"/>
      <c r="BBF35" s="37"/>
      <c r="BBG35" s="37"/>
      <c r="BBH35" s="37"/>
      <c r="BBI35" s="37"/>
      <c r="BBJ35" s="37"/>
      <c r="BBK35" s="37"/>
      <c r="BBL35" s="37"/>
      <c r="BBM35" s="37"/>
      <c r="BBN35" s="37"/>
      <c r="BBO35" s="37"/>
      <c r="BBP35" s="37"/>
      <c r="BBQ35" s="37"/>
      <c r="BBR35" s="37"/>
      <c r="BBS35" s="37"/>
      <c r="BBT35" s="37"/>
      <c r="BBU35" s="37"/>
      <c r="BBV35" s="37"/>
      <c r="BBW35" s="37"/>
      <c r="BBX35" s="37"/>
      <c r="BBY35" s="37"/>
      <c r="BBZ35" s="37"/>
      <c r="BCA35" s="37"/>
      <c r="BCB35" s="37"/>
      <c r="BCC35" s="37"/>
      <c r="BCD35" s="37"/>
      <c r="BCE35" s="37"/>
      <c r="BCF35" s="37"/>
      <c r="BCG35" s="37"/>
      <c r="BCH35" s="37"/>
      <c r="BCI35" s="37"/>
      <c r="BCJ35" s="37"/>
      <c r="BCK35" s="37"/>
      <c r="BCL35" s="37"/>
      <c r="BCM35" s="37"/>
      <c r="BCN35" s="37"/>
      <c r="BCO35" s="37"/>
      <c r="BCP35" s="37"/>
      <c r="BCQ35" s="37"/>
      <c r="BCR35" s="37"/>
      <c r="BCS35" s="37"/>
      <c r="BCT35" s="37"/>
      <c r="BCU35" s="37"/>
      <c r="BCV35" s="37"/>
      <c r="BCW35" s="37"/>
      <c r="BCX35" s="37"/>
      <c r="BCY35" s="37"/>
      <c r="BCZ35" s="37"/>
      <c r="BDA35" s="37"/>
      <c r="BDB35" s="37"/>
      <c r="BDC35" s="37"/>
      <c r="BDD35" s="37"/>
      <c r="BDE35" s="37"/>
      <c r="BDF35" s="37"/>
      <c r="BDG35" s="37"/>
      <c r="BDH35" s="37"/>
      <c r="BDI35" s="37"/>
      <c r="BDJ35" s="37"/>
      <c r="BDK35" s="37"/>
      <c r="BDL35" s="37"/>
      <c r="BDM35" s="37"/>
      <c r="BDN35" s="37"/>
      <c r="BDO35" s="37"/>
      <c r="BDP35" s="37"/>
      <c r="BDQ35" s="37"/>
    </row>
    <row r="36" spans="1:83 1325:1473" s="5" customFormat="1" ht="15.75" hidden="1" thickBot="1" x14ac:dyDescent="0.3">
      <c r="A36" s="13"/>
      <c r="B36" s="81"/>
      <c r="C36" s="13"/>
      <c r="D36" s="13"/>
      <c r="E36" s="13"/>
      <c r="F36" s="13"/>
      <c r="G36" s="13"/>
      <c r="H36" s="13"/>
      <c r="I36" s="13"/>
      <c r="J36" s="13"/>
      <c r="K36" s="13"/>
      <c r="L36" s="21"/>
      <c r="M36" s="13"/>
      <c r="N36" s="54"/>
      <c r="O36" s="54"/>
      <c r="P36" s="54"/>
      <c r="Q36" s="54"/>
      <c r="R36" s="54"/>
      <c r="S36" s="54"/>
      <c r="T36" s="54"/>
      <c r="U36" s="54"/>
      <c r="V36" s="54"/>
      <c r="W36" s="54"/>
      <c r="X36" s="54"/>
      <c r="Y36" s="54"/>
      <c r="Z36" s="54"/>
      <c r="AA36" s="54"/>
      <c r="AB36" s="54"/>
      <c r="AC36" s="54"/>
      <c r="AD36" s="54"/>
      <c r="AE36" s="13">
        <f t="shared" si="3"/>
        <v>0</v>
      </c>
      <c r="AF36" s="25">
        <f t="shared" si="2"/>
        <v>0</v>
      </c>
      <c r="AG36" s="25"/>
      <c r="AH36" s="25"/>
      <c r="AI36" s="74">
        <v>0.9</v>
      </c>
      <c r="AJ36" s="25">
        <f>IF(D11="x",1,0)</f>
        <v>0</v>
      </c>
      <c r="AK36" s="25"/>
      <c r="AL36" s="25"/>
      <c r="AM36" s="25">
        <f>1*$AJ$36</f>
        <v>0</v>
      </c>
      <c r="AN36" s="25">
        <f t="shared" ref="AN36:AO36" si="4">1*$AJ$36</f>
        <v>0</v>
      </c>
      <c r="AO36" s="25">
        <f t="shared" si="4"/>
        <v>0</v>
      </c>
      <c r="AP36" s="25">
        <v>0</v>
      </c>
      <c r="AQ36" s="25">
        <v>0</v>
      </c>
      <c r="AR36" s="25"/>
      <c r="AS36" s="26"/>
      <c r="AT36" s="25"/>
      <c r="AU36" s="25"/>
      <c r="AV36" s="35"/>
      <c r="AW36" s="52" t="s">
        <v>44</v>
      </c>
      <c r="AX36" s="52"/>
      <c r="AY36" s="52"/>
      <c r="AZ36" s="52"/>
      <c r="BA36" s="52"/>
      <c r="BB36" s="36"/>
      <c r="BC36" s="36"/>
      <c r="BD36" s="36"/>
      <c r="BE36" s="36"/>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row>
    <row r="37" spans="1:83 1325:1473" s="5" customFormat="1" ht="15.75" hidden="1" thickBot="1" x14ac:dyDescent="0.3">
      <c r="A37" s="13"/>
      <c r="B37" s="81"/>
      <c r="C37" s="13"/>
      <c r="D37" s="13"/>
      <c r="E37" s="13"/>
      <c r="F37" s="13"/>
      <c r="G37" s="13"/>
      <c r="H37" s="13"/>
      <c r="I37" s="13"/>
      <c r="J37" s="13"/>
      <c r="K37" s="13"/>
      <c r="L37" s="21"/>
      <c r="M37" s="13"/>
      <c r="N37" s="54"/>
      <c r="O37" s="54"/>
      <c r="P37" s="54"/>
      <c r="Q37" s="54"/>
      <c r="R37" s="54"/>
      <c r="S37" s="54"/>
      <c r="T37" s="54"/>
      <c r="U37" s="54"/>
      <c r="V37" s="54"/>
      <c r="W37" s="54"/>
      <c r="X37" s="54"/>
      <c r="Y37" s="54"/>
      <c r="Z37" s="54"/>
      <c r="AA37" s="54"/>
      <c r="AB37" s="54"/>
      <c r="AC37" s="54"/>
      <c r="AD37" s="54"/>
      <c r="AE37" s="13">
        <f t="shared" si="3"/>
        <v>0</v>
      </c>
      <c r="AF37" s="25">
        <f t="shared" si="2"/>
        <v>0</v>
      </c>
      <c r="AG37" s="25"/>
      <c r="AH37" s="25"/>
      <c r="AI37" s="74">
        <v>0.61</v>
      </c>
      <c r="AJ37" s="25">
        <f>IF(D12="x",1,0)</f>
        <v>0</v>
      </c>
      <c r="AK37" s="25"/>
      <c r="AL37" s="25"/>
      <c r="AM37" s="25">
        <f>1*$AJ$37</f>
        <v>0</v>
      </c>
      <c r="AN37" s="25">
        <f t="shared" ref="AN37:AO37" si="5">1*$AJ$37</f>
        <v>0</v>
      </c>
      <c r="AO37" s="25">
        <f t="shared" si="5"/>
        <v>0</v>
      </c>
      <c r="AP37" s="25">
        <v>0</v>
      </c>
      <c r="AQ37" s="25">
        <f>2*$AJ$37</f>
        <v>0</v>
      </c>
      <c r="AR37" s="25"/>
      <c r="AS37" s="26"/>
      <c r="AT37" s="25"/>
      <c r="AU37" s="25"/>
      <c r="AV37" s="35"/>
      <c r="AW37" s="36"/>
      <c r="AX37" s="36"/>
      <c r="AY37" s="36"/>
      <c r="AZ37" s="36"/>
      <c r="BA37" s="36"/>
      <c r="BB37" s="36"/>
      <c r="BC37" s="36"/>
      <c r="BD37" s="36"/>
      <c r="BE37" s="36"/>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AXY37" s="37"/>
      <c r="AXZ37" s="37"/>
      <c r="AYA37" s="37"/>
      <c r="AYB37" s="37"/>
      <c r="AYC37" s="37"/>
      <c r="AYD37" s="37"/>
      <c r="AYE37" s="37"/>
      <c r="AYF37" s="37"/>
      <c r="AYG37" s="37"/>
      <c r="AYH37" s="37"/>
      <c r="AYI37" s="37"/>
      <c r="AYJ37" s="37"/>
      <c r="AYK37" s="37"/>
      <c r="AYL37" s="37"/>
      <c r="AYM37" s="37"/>
      <c r="AYN37" s="37"/>
      <c r="AYO37" s="37"/>
      <c r="AYP37" s="37"/>
      <c r="AYQ37" s="37"/>
      <c r="AYR37" s="37"/>
      <c r="AYS37" s="37"/>
      <c r="AYT37" s="37"/>
      <c r="AYU37" s="37"/>
      <c r="AYV37" s="37"/>
      <c r="AYW37" s="37"/>
      <c r="AYX37" s="37"/>
      <c r="AYY37" s="37"/>
      <c r="AYZ37" s="37"/>
      <c r="AZA37" s="37"/>
      <c r="AZB37" s="37"/>
      <c r="AZC37" s="37"/>
      <c r="AZD37" s="37"/>
      <c r="AZE37" s="37"/>
      <c r="AZF37" s="37"/>
      <c r="AZG37" s="37"/>
      <c r="AZH37" s="37"/>
      <c r="AZI37" s="37"/>
      <c r="AZJ37" s="37"/>
      <c r="AZK37" s="37"/>
      <c r="AZL37" s="37"/>
      <c r="AZM37" s="37"/>
      <c r="AZN37" s="37"/>
      <c r="AZO37" s="37"/>
      <c r="AZP37" s="37"/>
      <c r="AZQ37" s="37"/>
      <c r="AZR37" s="37"/>
      <c r="AZS37" s="37"/>
      <c r="AZT37" s="37"/>
      <c r="AZU37" s="37"/>
      <c r="AZV37" s="37"/>
      <c r="AZW37" s="37"/>
      <c r="AZX37" s="37"/>
      <c r="AZY37" s="37"/>
      <c r="AZZ37" s="37"/>
      <c r="BAA37" s="37"/>
      <c r="BAB37" s="37"/>
      <c r="BAC37" s="37"/>
      <c r="BAD37" s="37"/>
      <c r="BAE37" s="37"/>
      <c r="BAF37" s="37"/>
      <c r="BAG37" s="37"/>
      <c r="BAH37" s="37"/>
      <c r="BAI37" s="37"/>
      <c r="BAJ37" s="37"/>
      <c r="BAK37" s="37"/>
      <c r="BAL37" s="37"/>
      <c r="BAM37" s="37"/>
      <c r="BAN37" s="37"/>
      <c r="BAO37" s="37"/>
      <c r="BAP37" s="37"/>
      <c r="BAQ37" s="37"/>
      <c r="BAR37" s="37"/>
      <c r="BAS37" s="37"/>
      <c r="BAT37" s="37"/>
      <c r="BAU37" s="37"/>
      <c r="BAV37" s="37"/>
      <c r="BAW37" s="37"/>
      <c r="BAX37" s="37"/>
      <c r="BAY37" s="37"/>
      <c r="BAZ37" s="37"/>
      <c r="BBA37" s="37"/>
      <c r="BBB37" s="37"/>
      <c r="BBC37" s="37"/>
      <c r="BBD37" s="37"/>
      <c r="BBE37" s="37"/>
      <c r="BBF37" s="37"/>
      <c r="BBG37" s="37"/>
      <c r="BBH37" s="37"/>
      <c r="BBI37" s="37"/>
      <c r="BBJ37" s="37"/>
      <c r="BBK37" s="37"/>
      <c r="BBL37" s="37"/>
      <c r="BBM37" s="37"/>
      <c r="BBN37" s="37"/>
      <c r="BBO37" s="37"/>
      <c r="BBP37" s="37"/>
      <c r="BBQ37" s="37"/>
      <c r="BBR37" s="37"/>
      <c r="BBS37" s="37"/>
      <c r="BBT37" s="37"/>
      <c r="BBU37" s="37"/>
      <c r="BBV37" s="37"/>
      <c r="BBW37" s="37"/>
      <c r="BBX37" s="37"/>
      <c r="BBY37" s="37"/>
      <c r="BBZ37" s="37"/>
      <c r="BCA37" s="37"/>
      <c r="BCB37" s="37"/>
      <c r="BCC37" s="37"/>
      <c r="BCD37" s="37"/>
      <c r="BCE37" s="37"/>
      <c r="BCF37" s="37"/>
      <c r="BCG37" s="37"/>
      <c r="BCH37" s="37"/>
      <c r="BCI37" s="37"/>
      <c r="BCJ37" s="37"/>
      <c r="BCK37" s="37"/>
      <c r="BCL37" s="37"/>
      <c r="BCM37" s="37"/>
      <c r="BCN37" s="37"/>
      <c r="BCO37" s="37"/>
      <c r="BCP37" s="37"/>
      <c r="BCQ37" s="37"/>
      <c r="BCR37" s="37"/>
      <c r="BCS37" s="37"/>
      <c r="BCT37" s="37"/>
      <c r="BCU37" s="37"/>
      <c r="BCV37" s="37"/>
      <c r="BCW37" s="37"/>
      <c r="BCX37" s="37"/>
      <c r="BCY37" s="37"/>
      <c r="BCZ37" s="37"/>
      <c r="BDA37" s="37"/>
      <c r="BDB37" s="37"/>
      <c r="BDC37" s="37"/>
      <c r="BDD37" s="37"/>
      <c r="BDE37" s="37"/>
      <c r="BDF37" s="37"/>
      <c r="BDG37" s="37"/>
      <c r="BDH37" s="37"/>
      <c r="BDI37" s="37"/>
      <c r="BDJ37" s="37"/>
      <c r="BDK37" s="37"/>
      <c r="BDL37" s="37"/>
      <c r="BDM37" s="37"/>
      <c r="BDN37" s="37"/>
      <c r="BDO37" s="37"/>
      <c r="BDP37" s="37"/>
      <c r="BDQ37" s="37"/>
    </row>
    <row r="38" spans="1:83 1325:1473" s="5" customFormat="1" ht="15.75" hidden="1" thickBot="1" x14ac:dyDescent="0.3">
      <c r="A38" s="13"/>
      <c r="B38" s="81"/>
      <c r="C38" s="13"/>
      <c r="D38" s="13"/>
      <c r="E38" s="13"/>
      <c r="F38" s="13"/>
      <c r="G38" s="13"/>
      <c r="H38" s="13"/>
      <c r="I38" s="13"/>
      <c r="J38" s="13"/>
      <c r="K38" s="13"/>
      <c r="L38" s="21"/>
      <c r="M38" s="13"/>
      <c r="N38" s="54"/>
      <c r="O38" s="54"/>
      <c r="P38" s="54"/>
      <c r="Q38" s="54"/>
      <c r="R38" s="54"/>
      <c r="S38" s="54"/>
      <c r="T38" s="54"/>
      <c r="U38" s="54"/>
      <c r="V38" s="54"/>
      <c r="W38" s="54"/>
      <c r="X38" s="54"/>
      <c r="Y38" s="54"/>
      <c r="Z38" s="54"/>
      <c r="AA38" s="54"/>
      <c r="AB38" s="54"/>
      <c r="AC38" s="54"/>
      <c r="AD38" s="54"/>
      <c r="AE38" s="13">
        <f t="shared" si="3"/>
        <v>0</v>
      </c>
      <c r="AF38" s="25">
        <f t="shared" si="2"/>
        <v>0</v>
      </c>
      <c r="AG38" s="25"/>
      <c r="AH38" s="25"/>
      <c r="AI38" s="74" t="s">
        <v>63</v>
      </c>
      <c r="AJ38" s="25">
        <f>IF(D13="x",1,0)</f>
        <v>0</v>
      </c>
      <c r="AK38" s="25">
        <f>SUM(AJ37:AJ38)</f>
        <v>0</v>
      </c>
      <c r="AL38" s="25"/>
      <c r="AM38" s="25">
        <f>1*$AJ$38</f>
        <v>0</v>
      </c>
      <c r="AN38" s="25">
        <f t="shared" ref="AN38:AO38" si="6">1*$AJ$38</f>
        <v>0</v>
      </c>
      <c r="AO38" s="25">
        <f t="shared" si="6"/>
        <v>0</v>
      </c>
      <c r="AP38" s="25">
        <v>0</v>
      </c>
      <c r="AQ38" s="25">
        <f>2*$AJ$38</f>
        <v>0</v>
      </c>
      <c r="AR38" s="25"/>
      <c r="AS38" s="26"/>
      <c r="AT38" s="25"/>
      <c r="AU38" s="25"/>
      <c r="AV38" s="35"/>
      <c r="AW38" s="36"/>
      <c r="AX38" s="36"/>
      <c r="AY38" s="36"/>
      <c r="AZ38" s="36"/>
      <c r="BA38" s="36"/>
      <c r="BB38" s="36"/>
      <c r="BC38" s="36"/>
      <c r="BD38" s="36"/>
      <c r="BE38" s="36"/>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row>
    <row r="39" spans="1:83 1325:1473" s="6" customFormat="1" ht="15.75" hidden="1" thickBot="1" x14ac:dyDescent="0.3">
      <c r="A39" s="13"/>
      <c r="B39" s="81"/>
      <c r="C39" s="13"/>
      <c r="D39" s="13"/>
      <c r="E39" s="13"/>
      <c r="F39" s="13"/>
      <c r="G39" s="13"/>
      <c r="H39" s="13"/>
      <c r="I39" s="13"/>
      <c r="J39" s="13"/>
      <c r="K39" s="13"/>
      <c r="L39" s="21"/>
      <c r="M39" s="13"/>
      <c r="N39" s="54"/>
      <c r="O39" s="54"/>
      <c r="P39" s="54"/>
      <c r="Q39" s="54"/>
      <c r="R39" s="54"/>
      <c r="S39" s="54"/>
      <c r="T39" s="54"/>
      <c r="U39" s="54"/>
      <c r="V39" s="54"/>
      <c r="W39" s="54"/>
      <c r="X39" s="54"/>
      <c r="Y39" s="54"/>
      <c r="Z39" s="54"/>
      <c r="AA39" s="54"/>
      <c r="AB39" s="54"/>
      <c r="AC39" s="54"/>
      <c r="AD39" s="54"/>
      <c r="AE39" s="18">
        <f>AF39</f>
        <v>0</v>
      </c>
      <c r="AF39" s="25">
        <f t="shared" si="2"/>
        <v>0</v>
      </c>
      <c r="AG39" s="25"/>
      <c r="AH39" s="25"/>
      <c r="AI39" s="24"/>
      <c r="AJ39" s="25"/>
      <c r="AK39" s="25"/>
      <c r="AL39" s="67" t="s">
        <v>70</v>
      </c>
      <c r="AM39" s="68">
        <f>SUM(AM36:AM38)</f>
        <v>0</v>
      </c>
      <c r="AN39" s="68">
        <f t="shared" ref="AN39:AP39" si="7">SUM(AN36:AN38)</f>
        <v>0</v>
      </c>
      <c r="AO39" s="68">
        <f t="shared" si="7"/>
        <v>0</v>
      </c>
      <c r="AP39" s="68">
        <f t="shared" si="7"/>
        <v>0</v>
      </c>
      <c r="AQ39" s="69">
        <f>SUM(AQ36:AQ38)</f>
        <v>0</v>
      </c>
      <c r="AR39" s="25"/>
      <c r="AS39" s="26"/>
      <c r="AT39" s="25"/>
      <c r="AU39" s="25"/>
      <c r="AV39" s="35"/>
      <c r="AW39" s="36"/>
      <c r="AX39" s="36"/>
      <c r="AY39" s="36"/>
      <c r="AZ39" s="36"/>
      <c r="BA39" s="36"/>
      <c r="BB39" s="36"/>
      <c r="BC39" s="36"/>
      <c r="BD39" s="36"/>
      <c r="BE39" s="36"/>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AXY39" s="37"/>
      <c r="AXZ39" s="37"/>
      <c r="AYA39" s="37"/>
      <c r="AYB39" s="37"/>
      <c r="AYC39" s="37"/>
      <c r="AYD39" s="37"/>
      <c r="AYE39" s="37"/>
      <c r="AYF39" s="37"/>
      <c r="AYG39" s="37"/>
      <c r="AYH39" s="37"/>
      <c r="AYI39" s="37"/>
      <c r="AYJ39" s="37"/>
      <c r="AYK39" s="37"/>
      <c r="AYL39" s="37"/>
      <c r="AYM39" s="37"/>
      <c r="AYN39" s="37"/>
      <c r="AYO39" s="37"/>
      <c r="AYP39" s="37"/>
      <c r="AYQ39" s="37"/>
      <c r="AYR39" s="37"/>
      <c r="AYS39" s="37"/>
      <c r="AYT39" s="37"/>
      <c r="AYU39" s="37"/>
      <c r="AYV39" s="37"/>
      <c r="AYW39" s="37"/>
      <c r="AYX39" s="37"/>
      <c r="AYY39" s="37"/>
      <c r="AYZ39" s="37"/>
      <c r="AZA39" s="37"/>
      <c r="AZB39" s="37"/>
      <c r="AZC39" s="37"/>
      <c r="AZD39" s="37"/>
      <c r="AZE39" s="37"/>
      <c r="AZF39" s="37"/>
      <c r="AZG39" s="37"/>
      <c r="AZH39" s="37"/>
      <c r="AZI39" s="37"/>
      <c r="AZJ39" s="37"/>
      <c r="AZK39" s="37"/>
      <c r="AZL39" s="37"/>
      <c r="AZM39" s="37"/>
      <c r="AZN39" s="37"/>
      <c r="AZO39" s="37"/>
      <c r="AZP39" s="37"/>
      <c r="AZQ39" s="37"/>
      <c r="AZR39" s="37"/>
      <c r="AZS39" s="37"/>
      <c r="AZT39" s="37"/>
      <c r="AZU39" s="37"/>
      <c r="AZV39" s="37"/>
      <c r="AZW39" s="37"/>
      <c r="AZX39" s="37"/>
      <c r="AZY39" s="37"/>
      <c r="AZZ39" s="37"/>
      <c r="BAA39" s="37"/>
      <c r="BAB39" s="37"/>
      <c r="BAC39" s="37"/>
      <c r="BAD39" s="37"/>
      <c r="BAE39" s="37"/>
      <c r="BAF39" s="37"/>
      <c r="BAG39" s="37"/>
      <c r="BAH39" s="37"/>
      <c r="BAI39" s="37"/>
      <c r="BAJ39" s="37"/>
      <c r="BAK39" s="37"/>
      <c r="BAL39" s="37"/>
      <c r="BAM39" s="37"/>
      <c r="BAN39" s="37"/>
      <c r="BAO39" s="37"/>
      <c r="BAP39" s="37"/>
      <c r="BAQ39" s="37"/>
      <c r="BAR39" s="37"/>
      <c r="BAS39" s="37"/>
      <c r="BAT39" s="37"/>
      <c r="BAU39" s="37"/>
      <c r="BAV39" s="37"/>
      <c r="BAW39" s="37"/>
      <c r="BAX39" s="37"/>
      <c r="BAY39" s="37"/>
      <c r="BAZ39" s="37"/>
      <c r="BBA39" s="37"/>
      <c r="BBB39" s="37"/>
      <c r="BBC39" s="37"/>
      <c r="BBD39" s="37"/>
      <c r="BBE39" s="37"/>
      <c r="BBF39" s="37"/>
      <c r="BBG39" s="37"/>
      <c r="BBH39" s="37"/>
      <c r="BBI39" s="37"/>
      <c r="BBJ39" s="37"/>
      <c r="BBK39" s="37"/>
      <c r="BBL39" s="37"/>
      <c r="BBM39" s="37"/>
      <c r="BBN39" s="37"/>
      <c r="BBO39" s="37"/>
      <c r="BBP39" s="37"/>
      <c r="BBQ39" s="37"/>
      <c r="BBR39" s="37"/>
      <c r="BBS39" s="37"/>
      <c r="BBT39" s="37"/>
      <c r="BBU39" s="37"/>
      <c r="BBV39" s="37"/>
      <c r="BBW39" s="37"/>
      <c r="BBX39" s="37"/>
      <c r="BBY39" s="37"/>
      <c r="BBZ39" s="37"/>
      <c r="BCA39" s="37"/>
      <c r="BCB39" s="37"/>
      <c r="BCC39" s="37"/>
      <c r="BCD39" s="37"/>
      <c r="BCE39" s="37"/>
      <c r="BCF39" s="37"/>
      <c r="BCG39" s="37"/>
      <c r="BCH39" s="37"/>
      <c r="BCI39" s="37"/>
      <c r="BCJ39" s="37"/>
      <c r="BCK39" s="37"/>
      <c r="BCL39" s="37"/>
      <c r="BCM39" s="37"/>
      <c r="BCN39" s="37"/>
      <c r="BCO39" s="37"/>
      <c r="BCP39" s="37"/>
      <c r="BCQ39" s="37"/>
      <c r="BCR39" s="37"/>
      <c r="BCS39" s="37"/>
      <c r="BCT39" s="37"/>
      <c r="BCU39" s="37"/>
      <c r="BCV39" s="37"/>
      <c r="BCW39" s="37"/>
      <c r="BCX39" s="37"/>
      <c r="BCY39" s="37"/>
      <c r="BCZ39" s="37"/>
      <c r="BDA39" s="37"/>
      <c r="BDB39" s="37"/>
      <c r="BDC39" s="37"/>
      <c r="BDD39" s="37"/>
      <c r="BDE39" s="37"/>
      <c r="BDF39" s="37"/>
      <c r="BDG39" s="37"/>
      <c r="BDH39" s="37"/>
      <c r="BDI39" s="37"/>
      <c r="BDJ39" s="37"/>
      <c r="BDK39" s="37"/>
      <c r="BDL39" s="37"/>
      <c r="BDM39" s="37"/>
      <c r="BDN39" s="37"/>
      <c r="BDO39" s="37"/>
      <c r="BDP39" s="37"/>
      <c r="BDQ39" s="37"/>
    </row>
    <row r="40" spans="1:83 1325:1473" s="4" customFormat="1" ht="15.75" hidden="1" thickBot="1" x14ac:dyDescent="0.3">
      <c r="A40" s="13"/>
      <c r="B40" s="81"/>
      <c r="C40" s="13"/>
      <c r="D40" s="13"/>
      <c r="E40" s="13"/>
      <c r="F40" s="13"/>
      <c r="G40" s="13"/>
      <c r="H40" s="13"/>
      <c r="I40" s="13">
        <f t="shared" ref="I40" si="8">IF(B40="x",IF(G40=0,0,IF(G40&lt;J40,J40,IF(G40&gt;K40,K40,G40))),0)</f>
        <v>0</v>
      </c>
      <c r="J40" s="13"/>
      <c r="K40" s="13"/>
      <c r="L40" s="21"/>
      <c r="M40" s="13"/>
      <c r="N40" s="54"/>
      <c r="O40" s="54"/>
      <c r="P40" s="54"/>
      <c r="Q40" s="54"/>
      <c r="R40" s="54"/>
      <c r="S40" s="54"/>
      <c r="T40" s="54"/>
      <c r="U40" s="54"/>
      <c r="V40" s="54"/>
      <c r="W40" s="54"/>
      <c r="X40" s="54"/>
      <c r="Y40" s="54"/>
      <c r="Z40" s="54"/>
      <c r="AA40" s="54"/>
      <c r="AB40" s="54"/>
      <c r="AC40" s="54"/>
      <c r="AD40" s="54"/>
      <c r="AE40" s="13"/>
      <c r="AF40" s="25"/>
      <c r="AG40" s="25"/>
      <c r="AH40" s="25"/>
      <c r="AI40" s="24" t="s">
        <v>67</v>
      </c>
      <c r="AJ40" s="25"/>
      <c r="AK40" s="25"/>
      <c r="AL40" s="70" t="s">
        <v>68</v>
      </c>
      <c r="AM40" s="71">
        <f>AJ22</f>
        <v>0</v>
      </c>
      <c r="AN40" s="71">
        <f>AJ24</f>
        <v>0</v>
      </c>
      <c r="AO40" s="71">
        <f>AJ21</f>
        <v>0</v>
      </c>
      <c r="AP40" s="71">
        <f>AJ23</f>
        <v>0</v>
      </c>
      <c r="AQ40" s="71">
        <f>AJ26</f>
        <v>0</v>
      </c>
      <c r="AR40" s="25">
        <f>+SUM(AM40:AQ40)</f>
        <v>0</v>
      </c>
      <c r="AS40" s="26"/>
      <c r="AT40" s="25"/>
      <c r="AU40" s="25"/>
      <c r="AV40" s="35"/>
      <c r="AW40" s="36"/>
      <c r="AX40" s="36"/>
      <c r="AY40" s="36"/>
      <c r="AZ40" s="36"/>
      <c r="BA40" s="36"/>
      <c r="BB40" s="36"/>
      <c r="BC40" s="36"/>
      <c r="BD40" s="36"/>
      <c r="BE40" s="36"/>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AXY40" s="37"/>
      <c r="AXZ40" s="37"/>
      <c r="AYA40" s="37"/>
      <c r="AYB40" s="37"/>
      <c r="AYC40" s="37"/>
      <c r="AYD40" s="37"/>
      <c r="AYE40" s="37"/>
      <c r="AYF40" s="37"/>
      <c r="AYG40" s="37"/>
      <c r="AYH40" s="37"/>
      <c r="AYI40" s="37"/>
      <c r="AYJ40" s="37"/>
      <c r="AYK40" s="37"/>
      <c r="AYL40" s="37"/>
      <c r="AYM40" s="37"/>
      <c r="AYN40" s="37"/>
      <c r="AYO40" s="37"/>
      <c r="AYP40" s="37"/>
      <c r="AYQ40" s="37"/>
      <c r="AYR40" s="37"/>
      <c r="AYS40" s="37"/>
      <c r="AYT40" s="37"/>
      <c r="AYU40" s="37"/>
      <c r="AYV40" s="37"/>
      <c r="AYW40" s="37"/>
      <c r="AYX40" s="37"/>
      <c r="AYY40" s="37"/>
      <c r="AYZ40" s="37"/>
      <c r="AZA40" s="37"/>
      <c r="AZB40" s="37"/>
      <c r="AZC40" s="37"/>
      <c r="AZD40" s="37"/>
      <c r="AZE40" s="37"/>
      <c r="AZF40" s="37"/>
      <c r="AZG40" s="37"/>
      <c r="AZH40" s="37"/>
      <c r="AZI40" s="37"/>
      <c r="AZJ40" s="37"/>
      <c r="AZK40" s="37"/>
      <c r="AZL40" s="37"/>
      <c r="AZM40" s="37"/>
      <c r="AZN40" s="37"/>
      <c r="AZO40" s="37"/>
      <c r="AZP40" s="37"/>
      <c r="AZQ40" s="37"/>
      <c r="AZR40" s="37"/>
      <c r="AZS40" s="37"/>
      <c r="AZT40" s="37"/>
      <c r="AZU40" s="37"/>
      <c r="AZV40" s="37"/>
      <c r="AZW40" s="37"/>
      <c r="AZX40" s="37"/>
      <c r="AZY40" s="37"/>
      <c r="AZZ40" s="37"/>
      <c r="BAA40" s="37"/>
      <c r="BAB40" s="37"/>
      <c r="BAC40" s="37"/>
      <c r="BAD40" s="37"/>
      <c r="BAE40" s="37"/>
      <c r="BAF40" s="37"/>
      <c r="BAG40" s="37"/>
      <c r="BAH40" s="37"/>
      <c r="BAI40" s="37"/>
      <c r="BAJ40" s="37"/>
      <c r="BAK40" s="37"/>
      <c r="BAL40" s="37"/>
      <c r="BAM40" s="37"/>
      <c r="BAN40" s="37"/>
      <c r="BAO40" s="37"/>
      <c r="BAP40" s="37"/>
      <c r="BAQ40" s="37"/>
      <c r="BAR40" s="37"/>
      <c r="BAS40" s="37"/>
      <c r="BAT40" s="37"/>
      <c r="BAU40" s="37"/>
      <c r="BAV40" s="37"/>
      <c r="BAW40" s="37"/>
      <c r="BAX40" s="37"/>
      <c r="BAY40" s="37"/>
      <c r="BAZ40" s="37"/>
      <c r="BBA40" s="37"/>
      <c r="BBB40" s="37"/>
      <c r="BBC40" s="37"/>
      <c r="BBD40" s="37"/>
      <c r="BBE40" s="37"/>
      <c r="BBF40" s="37"/>
      <c r="BBG40" s="37"/>
      <c r="BBH40" s="37"/>
      <c r="BBI40" s="37"/>
      <c r="BBJ40" s="37"/>
      <c r="BBK40" s="37"/>
      <c r="BBL40" s="37"/>
      <c r="BBM40" s="37"/>
      <c r="BBN40" s="37"/>
      <c r="BBO40" s="37"/>
      <c r="BBP40" s="37"/>
      <c r="BBQ40" s="37"/>
      <c r="BBR40" s="37"/>
      <c r="BBS40" s="37"/>
      <c r="BBT40" s="37"/>
      <c r="BBU40" s="37"/>
      <c r="BBV40" s="37"/>
      <c r="BBW40" s="37"/>
      <c r="BBX40" s="37"/>
      <c r="BBY40" s="37"/>
      <c r="BBZ40" s="37"/>
      <c r="BCA40" s="37"/>
      <c r="BCB40" s="37"/>
      <c r="BCC40" s="37"/>
      <c r="BCD40" s="37"/>
      <c r="BCE40" s="37"/>
      <c r="BCF40" s="37"/>
      <c r="BCG40" s="37"/>
      <c r="BCH40" s="37"/>
      <c r="BCI40" s="37"/>
      <c r="BCJ40" s="37"/>
      <c r="BCK40" s="37"/>
      <c r="BCL40" s="37"/>
      <c r="BCM40" s="37"/>
      <c r="BCN40" s="37"/>
      <c r="BCO40" s="37"/>
      <c r="BCP40" s="37"/>
      <c r="BCQ40" s="37"/>
      <c r="BCR40" s="37"/>
      <c r="BCS40" s="37"/>
      <c r="BCT40" s="37"/>
      <c r="BCU40" s="37"/>
      <c r="BCV40" s="37"/>
      <c r="BCW40" s="37"/>
      <c r="BCX40" s="37"/>
      <c r="BCY40" s="37"/>
      <c r="BCZ40" s="37"/>
      <c r="BDA40" s="37"/>
      <c r="BDB40" s="37"/>
      <c r="BDC40" s="37"/>
      <c r="BDD40" s="37"/>
      <c r="BDE40" s="37"/>
      <c r="BDF40" s="37"/>
      <c r="BDG40" s="37"/>
      <c r="BDH40" s="37"/>
      <c r="BDI40" s="37"/>
      <c r="BDJ40" s="37"/>
      <c r="BDK40" s="37"/>
      <c r="BDL40" s="37"/>
      <c r="BDM40" s="37"/>
      <c r="BDN40" s="37"/>
      <c r="BDO40" s="37"/>
      <c r="BDP40" s="37"/>
      <c r="BDQ40" s="37"/>
    </row>
    <row r="41" spans="1:83 1325:1473" s="4" customFormat="1" ht="15.75" thickBot="1" x14ac:dyDescent="0.3">
      <c r="A41" s="13"/>
      <c r="B41" s="192">
        <f>B20+B21+B22+B23+B24+B25+B26</f>
        <v>0</v>
      </c>
      <c r="C41" s="103" t="s">
        <v>137</v>
      </c>
      <c r="D41" s="104"/>
      <c r="E41" s="104"/>
      <c r="F41" s="104"/>
      <c r="G41" s="104"/>
      <c r="H41" s="104"/>
      <c r="I41" s="105">
        <f>SUM(O20:O26)</f>
        <v>0</v>
      </c>
      <c r="J41" s="104"/>
      <c r="K41" s="104"/>
      <c r="L41" s="106"/>
      <c r="M41" s="13"/>
      <c r="N41" s="54"/>
      <c r="O41" s="54"/>
      <c r="P41" s="54"/>
      <c r="Q41" s="54"/>
      <c r="R41" s="54"/>
      <c r="S41" s="54"/>
      <c r="T41" s="54"/>
      <c r="U41" s="54"/>
      <c r="V41" s="54"/>
      <c r="W41" s="54"/>
      <c r="X41" s="54"/>
      <c r="Y41" s="54"/>
      <c r="Z41" s="54"/>
      <c r="AA41" s="54"/>
      <c r="AB41" s="54"/>
      <c r="AC41" s="54"/>
      <c r="AD41" s="54"/>
      <c r="AE41" s="13"/>
      <c r="AF41" s="25"/>
      <c r="AG41" s="25"/>
      <c r="AH41" s="25"/>
      <c r="AI41" s="24"/>
      <c r="AJ41" s="25"/>
      <c r="AK41" s="25"/>
      <c r="AL41" s="25" t="s">
        <v>69</v>
      </c>
      <c r="AM41" s="25">
        <f>AM40-AM39</f>
        <v>0</v>
      </c>
      <c r="AN41" s="25">
        <f>AN40-AN39</f>
        <v>0</v>
      </c>
      <c r="AO41" s="25">
        <f t="shared" ref="AO41:AQ41" si="9">AO40-AO39</f>
        <v>0</v>
      </c>
      <c r="AP41" s="25">
        <f t="shared" si="9"/>
        <v>0</v>
      </c>
      <c r="AQ41" s="25">
        <f t="shared" si="9"/>
        <v>0</v>
      </c>
      <c r="AR41" s="25"/>
      <c r="AS41" s="26">
        <f>IF(AN40=0,1,0)</f>
        <v>1</v>
      </c>
      <c r="AT41" s="25"/>
      <c r="AU41" s="25"/>
      <c r="AV41" s="35"/>
      <c r="AW41" s="36"/>
      <c r="AX41" s="36"/>
      <c r="AY41" s="36"/>
      <c r="AZ41" s="36"/>
      <c r="BA41" s="36"/>
      <c r="BB41" s="36"/>
      <c r="BC41" s="36"/>
      <c r="BD41" s="36"/>
      <c r="BE41" s="36"/>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AXY41" s="37"/>
      <c r="AXZ41" s="37"/>
      <c r="AYA41" s="37"/>
      <c r="AYB41" s="37"/>
      <c r="AYC41" s="37"/>
      <c r="AYD41" s="37"/>
      <c r="AYE41" s="37"/>
      <c r="AYF41" s="37"/>
      <c r="AYG41" s="37"/>
      <c r="AYH41" s="37"/>
      <c r="AYI41" s="37"/>
      <c r="AYJ41" s="37"/>
      <c r="AYK41" s="37"/>
      <c r="AYL41" s="37"/>
      <c r="AYM41" s="37"/>
      <c r="AYN41" s="37"/>
      <c r="AYO41" s="37"/>
      <c r="AYP41" s="37"/>
      <c r="AYQ41" s="37"/>
      <c r="AYR41" s="37"/>
      <c r="AYS41" s="37"/>
      <c r="AYT41" s="37"/>
      <c r="AYU41" s="37"/>
      <c r="AYV41" s="37"/>
      <c r="AYW41" s="37"/>
      <c r="AYX41" s="37"/>
      <c r="AYY41" s="37"/>
      <c r="AYZ41" s="37"/>
      <c r="AZA41" s="37"/>
      <c r="AZB41" s="37"/>
      <c r="AZC41" s="37"/>
      <c r="AZD41" s="37"/>
      <c r="AZE41" s="37"/>
      <c r="AZF41" s="37"/>
      <c r="AZG41" s="37"/>
      <c r="AZH41" s="37"/>
      <c r="AZI41" s="37"/>
      <c r="AZJ41" s="37"/>
      <c r="AZK41" s="37"/>
      <c r="AZL41" s="37"/>
      <c r="AZM41" s="37"/>
      <c r="AZN41" s="37"/>
      <c r="AZO41" s="37"/>
      <c r="AZP41" s="37"/>
      <c r="AZQ41" s="37"/>
      <c r="AZR41" s="37"/>
      <c r="AZS41" s="37"/>
      <c r="AZT41" s="37"/>
      <c r="AZU41" s="37"/>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U41" s="37"/>
      <c r="BAV41" s="37"/>
      <c r="BAW41" s="37"/>
      <c r="BAX41" s="37"/>
      <c r="BAY41" s="37"/>
      <c r="BAZ41" s="37"/>
      <c r="BBA41" s="37"/>
      <c r="BBB41" s="37"/>
      <c r="BBC41" s="37"/>
      <c r="BBD41" s="37"/>
      <c r="BBE41" s="37"/>
      <c r="BBF41" s="37"/>
      <c r="BBG41" s="37"/>
      <c r="BBH41" s="37"/>
      <c r="BBI41" s="37"/>
      <c r="BBJ41" s="37"/>
      <c r="BBK41" s="37"/>
      <c r="BBL41" s="37"/>
      <c r="BBM41" s="37"/>
      <c r="BBN41" s="37"/>
      <c r="BBO41" s="37"/>
      <c r="BBP41" s="37"/>
      <c r="BBQ41" s="37"/>
      <c r="BBR41" s="37"/>
      <c r="BBS41" s="37"/>
      <c r="BBT41" s="37"/>
      <c r="BBU41" s="37"/>
      <c r="BBV41" s="37"/>
      <c r="BBW41" s="37"/>
      <c r="BBX41" s="37"/>
      <c r="BBY41" s="37"/>
      <c r="BBZ41" s="37"/>
      <c r="BCA41" s="37"/>
      <c r="BCB41" s="37"/>
      <c r="BCC41" s="37"/>
      <c r="BCD41" s="37"/>
      <c r="BCE41" s="37"/>
      <c r="BCF41" s="37"/>
      <c r="BCG41" s="37"/>
      <c r="BCH41" s="37"/>
      <c r="BCI41" s="37"/>
      <c r="BCJ41" s="37"/>
      <c r="BCK41" s="37"/>
      <c r="BCL41" s="37"/>
      <c r="BCM41" s="37"/>
      <c r="BCN41" s="37"/>
      <c r="BCO41" s="37"/>
      <c r="BCP41" s="37"/>
      <c r="BCQ41" s="37"/>
      <c r="BCR41" s="37"/>
      <c r="BCS41" s="37"/>
      <c r="BCT41" s="37"/>
      <c r="BCU41" s="37"/>
      <c r="BCV41" s="37"/>
      <c r="BCW41" s="37"/>
      <c r="BCX41" s="37"/>
      <c r="BCY41" s="37"/>
      <c r="BCZ41" s="37"/>
      <c r="BDA41" s="37"/>
      <c r="BDB41" s="37"/>
      <c r="BDC41" s="37"/>
      <c r="BDD41" s="37"/>
      <c r="BDE41" s="37"/>
      <c r="BDF41" s="37"/>
      <c r="BDG41" s="37"/>
      <c r="BDH41" s="37"/>
      <c r="BDI41" s="37"/>
      <c r="BDJ41" s="37"/>
      <c r="BDK41" s="37"/>
      <c r="BDL41" s="37"/>
      <c r="BDM41" s="37"/>
      <c r="BDN41" s="37"/>
      <c r="BDO41" s="37"/>
      <c r="BDP41" s="37"/>
      <c r="BDQ41" s="37"/>
    </row>
    <row r="42" spans="1:83 1325:1473" s="4" customFormat="1" ht="16.5" thickBot="1" x14ac:dyDescent="0.3">
      <c r="A42" s="13"/>
      <c r="B42" s="187" t="s">
        <v>231</v>
      </c>
      <c r="C42" s="13"/>
      <c r="D42" s="13"/>
      <c r="E42" s="13"/>
      <c r="F42" s="13"/>
      <c r="G42" s="13"/>
      <c r="H42" s="13"/>
      <c r="I42" s="188" t="s">
        <v>232</v>
      </c>
      <c r="J42" s="13"/>
      <c r="K42" s="13"/>
      <c r="L42" s="13"/>
      <c r="M42" s="13"/>
      <c r="N42" s="54"/>
      <c r="O42" s="54"/>
      <c r="P42" s="54"/>
      <c r="Q42" s="54"/>
      <c r="R42" s="54"/>
      <c r="S42" s="54"/>
      <c r="T42" s="54"/>
      <c r="U42" s="54"/>
      <c r="V42" s="54"/>
      <c r="W42" s="54"/>
      <c r="X42" s="54"/>
      <c r="Y42" s="54"/>
      <c r="Z42" s="54"/>
      <c r="AA42" s="54"/>
      <c r="AB42" s="54"/>
      <c r="AC42" s="54"/>
      <c r="AD42" s="54"/>
      <c r="AE42" s="13"/>
      <c r="AF42" s="25"/>
      <c r="AG42" s="25"/>
      <c r="AH42" s="25"/>
      <c r="AI42" s="24"/>
      <c r="AJ42" s="25"/>
      <c r="AK42" s="25"/>
      <c r="AL42" s="70" t="s">
        <v>71</v>
      </c>
      <c r="AM42" s="72" t="str">
        <f>IF(AM41&gt;0,AM41,"0")</f>
        <v>0</v>
      </c>
      <c r="AN42" s="72" t="str">
        <f>IF(AN41&gt;0,AN41,"0")</f>
        <v>0</v>
      </c>
      <c r="AO42" s="72" t="str">
        <f t="shared" ref="AO42" si="10">IF(AO41&gt;0,AO41,"0")</f>
        <v>0</v>
      </c>
      <c r="AP42" s="72">
        <f>IF(AP41&gt;0,AP41,"0")-AS41</f>
        <v>-1</v>
      </c>
      <c r="AQ42" s="73" t="str">
        <f>IF(AQ41&gt;0,AQ41,"0")</f>
        <v>0</v>
      </c>
      <c r="AR42" s="25"/>
      <c r="AS42" s="26"/>
      <c r="AT42" s="25"/>
      <c r="AU42" s="25"/>
      <c r="AV42" s="35"/>
      <c r="AW42" s="36"/>
      <c r="AX42" s="36"/>
      <c r="AY42" s="36"/>
      <c r="AZ42" s="36"/>
      <c r="BA42" s="36"/>
      <c r="BB42" s="36"/>
      <c r="BC42" s="36"/>
      <c r="BD42" s="36"/>
      <c r="BE42" s="36"/>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AXY42" s="37"/>
      <c r="AXZ42" s="37"/>
      <c r="AYA42" s="37"/>
      <c r="AYB42" s="37"/>
      <c r="AYC42" s="37"/>
      <c r="AYD42" s="37"/>
      <c r="AYE42" s="37"/>
      <c r="AYF42" s="37"/>
      <c r="AYG42" s="37"/>
      <c r="AYH42" s="37"/>
      <c r="AYI42" s="37"/>
      <c r="AYJ42" s="37"/>
      <c r="AYK42" s="37"/>
      <c r="AYL42" s="37"/>
      <c r="AYM42" s="37"/>
      <c r="AYN42" s="37"/>
      <c r="AYO42" s="37"/>
      <c r="AYP42" s="37"/>
      <c r="AYQ42" s="37"/>
      <c r="AYR42" s="37"/>
      <c r="AYS42" s="37"/>
      <c r="AYT42" s="37"/>
      <c r="AYU42" s="37"/>
      <c r="AYV42" s="37"/>
      <c r="AYW42" s="37"/>
      <c r="AYX42" s="37"/>
      <c r="AYY42" s="37"/>
      <c r="AYZ42" s="37"/>
      <c r="AZA42" s="37"/>
      <c r="AZB42" s="37"/>
      <c r="AZC42" s="37"/>
      <c r="AZD42" s="37"/>
      <c r="AZE42" s="37"/>
      <c r="AZF42" s="37"/>
      <c r="AZG42" s="37"/>
      <c r="AZH42" s="37"/>
      <c r="AZI42" s="37"/>
      <c r="AZJ42" s="37"/>
      <c r="AZK42" s="37"/>
      <c r="AZL42" s="37"/>
      <c r="AZM42" s="37"/>
      <c r="AZN42" s="37"/>
      <c r="AZO42" s="37"/>
      <c r="AZP42" s="37"/>
      <c r="AZQ42" s="37"/>
      <c r="AZR42" s="37"/>
      <c r="AZS42" s="37"/>
      <c r="AZT42" s="37"/>
      <c r="AZU42" s="37"/>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U42" s="37"/>
      <c r="BAV42" s="37"/>
      <c r="BAW42" s="37"/>
      <c r="BAX42" s="37"/>
      <c r="BAY42" s="37"/>
      <c r="BAZ42" s="37"/>
      <c r="BBA42" s="37"/>
      <c r="BBB42" s="37"/>
      <c r="BBC42" s="37"/>
      <c r="BBD42" s="37"/>
      <c r="BBE42" s="37"/>
      <c r="BBF42" s="37"/>
      <c r="BBG42" s="37"/>
      <c r="BBH42" s="37"/>
      <c r="BBI42" s="37"/>
      <c r="BBJ42" s="37"/>
      <c r="BBK42" s="37"/>
      <c r="BBL42" s="37"/>
      <c r="BBM42" s="37"/>
      <c r="BBN42" s="37"/>
      <c r="BBO42" s="37"/>
      <c r="BBP42" s="37"/>
      <c r="BBQ42" s="37"/>
      <c r="BBR42" s="37"/>
      <c r="BBS42" s="37"/>
      <c r="BBT42" s="37"/>
      <c r="BBU42" s="37"/>
      <c r="BBV42" s="37"/>
      <c r="BBW42" s="37"/>
      <c r="BBX42" s="37"/>
      <c r="BBY42" s="37"/>
      <c r="BBZ42" s="37"/>
      <c r="BCA42" s="37"/>
      <c r="BCB42" s="37"/>
      <c r="BCC42" s="37"/>
      <c r="BCD42" s="37"/>
      <c r="BCE42" s="37"/>
      <c r="BCF42" s="37"/>
      <c r="BCG42" s="37"/>
      <c r="BCH42" s="37"/>
      <c r="BCI42" s="37"/>
      <c r="BCJ42" s="37"/>
      <c r="BCK42" s="37"/>
      <c r="BCL42" s="37"/>
      <c r="BCM42" s="37"/>
      <c r="BCN42" s="37"/>
      <c r="BCO42" s="37"/>
      <c r="BCP42" s="37"/>
      <c r="BCQ42" s="37"/>
      <c r="BCR42" s="37"/>
      <c r="BCS42" s="37"/>
      <c r="BCT42" s="37"/>
      <c r="BCU42" s="37"/>
      <c r="BCV42" s="37"/>
      <c r="BCW42" s="37"/>
      <c r="BCX42" s="37"/>
      <c r="BCY42" s="37"/>
      <c r="BCZ42" s="37"/>
      <c r="BDA42" s="37"/>
      <c r="BDB42" s="37"/>
      <c r="BDC42" s="37"/>
      <c r="BDD42" s="37"/>
      <c r="BDE42" s="37"/>
      <c r="BDF42" s="37"/>
      <c r="BDG42" s="37"/>
      <c r="BDH42" s="37"/>
      <c r="BDI42" s="37"/>
      <c r="BDJ42" s="37"/>
      <c r="BDK42" s="37"/>
      <c r="BDL42" s="37"/>
      <c r="BDM42" s="37"/>
      <c r="BDN42" s="37"/>
      <c r="BDO42" s="37"/>
      <c r="BDP42" s="37"/>
      <c r="BDQ42" s="37"/>
    </row>
    <row r="43" spans="1:83 1325:1473" s="4" customFormat="1" ht="15.75" hidden="1" thickBot="1" x14ac:dyDescent="0.3">
      <c r="A43" s="13"/>
      <c r="B43" s="13"/>
      <c r="C43" s="13"/>
      <c r="D43" s="13"/>
      <c r="E43" s="13"/>
      <c r="F43" s="13"/>
      <c r="G43" s="13"/>
      <c r="H43" s="13"/>
      <c r="I43" s="13"/>
      <c r="J43" s="13"/>
      <c r="K43" s="13"/>
      <c r="L43" s="13"/>
      <c r="M43" s="13"/>
      <c r="N43" s="54"/>
      <c r="O43" s="54"/>
      <c r="P43" s="54"/>
      <c r="Q43" s="54"/>
      <c r="R43" s="54"/>
      <c r="S43" s="54"/>
      <c r="T43" s="54"/>
      <c r="U43" s="54"/>
      <c r="V43" s="54"/>
      <c r="W43" s="54"/>
      <c r="X43" s="54"/>
      <c r="Y43" s="54"/>
      <c r="Z43" s="54"/>
      <c r="AA43" s="54"/>
      <c r="AB43" s="54"/>
      <c r="AC43" s="54"/>
      <c r="AD43" s="54"/>
      <c r="AE43" s="13"/>
      <c r="AF43" s="25"/>
      <c r="AG43" s="25"/>
      <c r="AH43" s="25"/>
      <c r="AI43" s="27"/>
      <c r="AJ43" s="28"/>
      <c r="AK43" s="28"/>
      <c r="AL43" s="70"/>
      <c r="AM43" s="28"/>
      <c r="AN43" s="28"/>
      <c r="AO43" s="28"/>
      <c r="AP43" s="28" t="str">
        <f>IF(AP42&lt;0,"0",AP42)</f>
        <v>0</v>
      </c>
      <c r="AQ43" s="28"/>
      <c r="AR43" s="28"/>
      <c r="AS43" s="29">
        <f>IF(AJ37=1,0,1)</f>
        <v>1</v>
      </c>
      <c r="AT43" s="25"/>
      <c r="AU43" s="25"/>
      <c r="AV43" s="35"/>
      <c r="AW43" s="36"/>
      <c r="AX43" s="36"/>
      <c r="AY43" s="36"/>
      <c r="AZ43" s="36"/>
      <c r="BA43" s="36"/>
      <c r="BB43" s="36"/>
      <c r="BC43" s="36"/>
      <c r="BD43" s="36"/>
      <c r="BE43" s="36"/>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AXY43" s="37"/>
      <c r="AXZ43" s="37"/>
      <c r="AYA43" s="37"/>
      <c r="AYB43" s="37"/>
      <c r="AYC43" s="37"/>
      <c r="AYD43" s="37"/>
      <c r="AYE43" s="37"/>
      <c r="AYF43" s="37"/>
      <c r="AYG43" s="37"/>
      <c r="AYH43" s="37"/>
      <c r="AYI43" s="37"/>
      <c r="AYJ43" s="37"/>
      <c r="AYK43" s="37"/>
      <c r="AYL43" s="37"/>
      <c r="AYM43" s="37"/>
      <c r="AYN43" s="37"/>
      <c r="AYO43" s="37"/>
      <c r="AYP43" s="37"/>
      <c r="AYQ43" s="37"/>
      <c r="AYR43" s="37"/>
      <c r="AYS43" s="37"/>
      <c r="AYT43" s="37"/>
      <c r="AYU43" s="37"/>
      <c r="AYV43" s="37"/>
      <c r="AYW43" s="37"/>
      <c r="AYX43" s="37"/>
      <c r="AYY43" s="37"/>
      <c r="AYZ43" s="37"/>
      <c r="AZA43" s="37"/>
      <c r="AZB43" s="37"/>
      <c r="AZC43" s="37"/>
      <c r="AZD43" s="37"/>
      <c r="AZE43" s="37"/>
      <c r="AZF43" s="37"/>
      <c r="AZG43" s="37"/>
      <c r="AZH43" s="37"/>
      <c r="AZI43" s="37"/>
      <c r="AZJ43" s="37"/>
      <c r="AZK43" s="37"/>
      <c r="AZL43" s="37"/>
      <c r="AZM43" s="37"/>
      <c r="AZN43" s="37"/>
      <c r="AZO43" s="37"/>
      <c r="AZP43" s="37"/>
      <c r="AZQ43" s="37"/>
      <c r="AZR43" s="37"/>
      <c r="AZS43" s="37"/>
      <c r="AZT43" s="37"/>
      <c r="AZU43" s="37"/>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U43" s="37"/>
      <c r="BAV43" s="37"/>
      <c r="BAW43" s="37"/>
      <c r="BAX43" s="37"/>
      <c r="BAY43" s="37"/>
      <c r="BAZ43" s="37"/>
      <c r="BBA43" s="37"/>
      <c r="BBB43" s="37"/>
      <c r="BBC43" s="37"/>
      <c r="BBD43" s="37"/>
      <c r="BBE43" s="37"/>
      <c r="BBF43" s="37"/>
      <c r="BBG43" s="37"/>
      <c r="BBH43" s="37"/>
      <c r="BBI43" s="37"/>
      <c r="BBJ43" s="37"/>
      <c r="BBK43" s="37"/>
      <c r="BBL43" s="37"/>
      <c r="BBM43" s="37"/>
      <c r="BBN43" s="37"/>
      <c r="BBO43" s="37"/>
      <c r="BBP43" s="37"/>
      <c r="BBQ43" s="37"/>
      <c r="BBR43" s="37"/>
      <c r="BBS43" s="37"/>
      <c r="BBT43" s="37"/>
      <c r="BBU43" s="37"/>
      <c r="BBV43" s="37"/>
      <c r="BBW43" s="37"/>
      <c r="BBX43" s="37"/>
      <c r="BBY43" s="37"/>
      <c r="BBZ43" s="37"/>
      <c r="BCA43" s="37"/>
      <c r="BCB43" s="37"/>
      <c r="BCC43" s="37"/>
      <c r="BCD43" s="37"/>
      <c r="BCE43" s="37"/>
      <c r="BCF43" s="37"/>
      <c r="BCG43" s="37"/>
      <c r="BCH43" s="37"/>
      <c r="BCI43" s="37"/>
      <c r="BCJ43" s="37"/>
      <c r="BCK43" s="37"/>
      <c r="BCL43" s="37"/>
      <c r="BCM43" s="37"/>
      <c r="BCN43" s="37"/>
      <c r="BCO43" s="37"/>
      <c r="BCP43" s="37"/>
      <c r="BCQ43" s="37"/>
      <c r="BCR43" s="37"/>
      <c r="BCS43" s="37"/>
      <c r="BCT43" s="37"/>
      <c r="BCU43" s="37"/>
      <c r="BCV43" s="37"/>
      <c r="BCW43" s="37"/>
      <c r="BCX43" s="37"/>
      <c r="BCY43" s="37"/>
      <c r="BCZ43" s="37"/>
      <c r="BDA43" s="37"/>
      <c r="BDB43" s="37"/>
      <c r="BDC43" s="37"/>
      <c r="BDD43" s="37"/>
      <c r="BDE43" s="37"/>
      <c r="BDF43" s="37"/>
      <c r="BDG43" s="37"/>
      <c r="BDH43" s="37"/>
      <c r="BDI43" s="37"/>
      <c r="BDJ43" s="37"/>
      <c r="BDK43" s="37"/>
      <c r="BDL43" s="37"/>
      <c r="BDM43" s="37"/>
      <c r="BDN43" s="37"/>
      <c r="BDO43" s="37"/>
      <c r="BDP43" s="37"/>
      <c r="BDQ43" s="37"/>
    </row>
    <row r="44" spans="1:83 1325:1473" s="4" customFormat="1" ht="27" thickBot="1" x14ac:dyDescent="0.4">
      <c r="A44" s="13"/>
      <c r="B44" s="164"/>
      <c r="C44" s="115"/>
      <c r="D44" s="109" t="s">
        <v>183</v>
      </c>
      <c r="E44" s="108" t="str">
        <f>IF(D11="x",E11,IF(D12="x",E12,IF(D13="x",E13,"Choix système de ventilation")))</f>
        <v>Choix système de ventilation</v>
      </c>
      <c r="F44" s="108"/>
      <c r="G44" s="108"/>
      <c r="H44" s="108"/>
      <c r="I44" s="108"/>
      <c r="J44" s="108"/>
      <c r="K44" s="108"/>
      <c r="L44" s="110"/>
      <c r="M44" s="13"/>
      <c r="N44" s="54"/>
      <c r="O44" s="54"/>
      <c r="P44" s="54"/>
      <c r="Q44" s="54"/>
      <c r="R44" s="54"/>
      <c r="S44" s="54"/>
      <c r="T44" s="54"/>
      <c r="U44" s="54"/>
      <c r="V44" s="54"/>
      <c r="W44" s="54"/>
      <c r="X44" s="54"/>
      <c r="Y44" s="54"/>
      <c r="Z44" s="54"/>
      <c r="AA44" s="54"/>
      <c r="AB44" s="54"/>
      <c r="AC44" s="54"/>
      <c r="AD44" s="54"/>
      <c r="AE44" s="13"/>
      <c r="AF44" s="25"/>
      <c r="AG44" s="25"/>
      <c r="AH44" s="25"/>
      <c r="AI44" s="75"/>
      <c r="AJ44" s="75"/>
      <c r="AK44" s="75" t="s">
        <v>92</v>
      </c>
      <c r="AL44" s="25" t="s">
        <v>90</v>
      </c>
      <c r="AM44" s="72" t="str">
        <f>IF(AJ36=1,AK32-4,"0")</f>
        <v>0</v>
      </c>
      <c r="AN44" s="25"/>
      <c r="AO44" s="25"/>
      <c r="AP44" s="25"/>
      <c r="AQ44" s="25"/>
      <c r="AR44" s="25"/>
      <c r="AS44" s="25"/>
      <c r="AT44" s="25"/>
      <c r="AU44" s="25"/>
      <c r="AV44" s="35"/>
      <c r="AW44" s="36"/>
      <c r="AX44" s="36"/>
      <c r="AY44" s="36"/>
      <c r="AZ44" s="36"/>
      <c r="BA44" s="36"/>
      <c r="BB44" s="36"/>
      <c r="BC44" s="36"/>
      <c r="BD44" s="36"/>
      <c r="BE44" s="36"/>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row>
    <row r="45" spans="1:83 1325:1473" s="4" customFormat="1" ht="15.75" hidden="1" thickBot="1" x14ac:dyDescent="0.3">
      <c r="A45" s="13"/>
      <c r="B45" s="13"/>
      <c r="C45" s="13"/>
      <c r="D45" s="13"/>
      <c r="E45" s="13"/>
      <c r="F45" s="13"/>
      <c r="G45" s="13"/>
      <c r="H45" s="13"/>
      <c r="I45" s="13"/>
      <c r="J45" s="13"/>
      <c r="K45" s="13"/>
      <c r="L45" s="13"/>
      <c r="M45" s="13"/>
      <c r="N45" s="54"/>
      <c r="O45" s="54"/>
      <c r="P45" s="54"/>
      <c r="Q45" s="54"/>
      <c r="R45" s="54"/>
      <c r="S45" s="54"/>
      <c r="T45" s="54"/>
      <c r="U45" s="54"/>
      <c r="V45" s="54"/>
      <c r="W45" s="54"/>
      <c r="X45" s="54"/>
      <c r="Y45" s="54"/>
      <c r="Z45" s="54"/>
      <c r="AA45" s="54"/>
      <c r="AB45" s="54"/>
      <c r="AC45" s="54"/>
      <c r="AD45" s="54"/>
      <c r="AE45" s="13"/>
      <c r="AF45" s="25"/>
      <c r="AG45" s="25"/>
      <c r="AH45" s="25"/>
      <c r="AI45" s="75"/>
      <c r="AJ45" s="75"/>
      <c r="AK45" s="75" t="s">
        <v>92</v>
      </c>
      <c r="AL45" s="25" t="s">
        <v>91</v>
      </c>
      <c r="AM45" s="72" t="str">
        <f>IF(AK38=1,AK32-6,"0")</f>
        <v>0</v>
      </c>
      <c r="AN45" s="25">
        <f>SUM(AM45+AM44)</f>
        <v>0</v>
      </c>
      <c r="AO45" s="25"/>
      <c r="AP45" s="25"/>
      <c r="AQ45" s="25"/>
      <c r="AR45" s="25"/>
      <c r="AS45" s="25"/>
      <c r="AT45" s="25"/>
      <c r="AU45" s="25"/>
      <c r="AV45" s="35"/>
      <c r="AW45" s="36"/>
      <c r="AX45" s="36"/>
      <c r="AY45" s="36"/>
      <c r="AZ45" s="36"/>
      <c r="BA45" s="36"/>
      <c r="BB45" s="36"/>
      <c r="BC45" s="36"/>
      <c r="BD45" s="36"/>
      <c r="BE45" s="36"/>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row>
    <row r="46" spans="1:83 1325:1473" s="4" customFormat="1" ht="15.75" hidden="1" thickBot="1" x14ac:dyDescent="0.3">
      <c r="A46" s="13"/>
      <c r="B46" s="13"/>
      <c r="C46" s="13"/>
      <c r="D46" s="13"/>
      <c r="E46" s="13"/>
      <c r="F46" s="13"/>
      <c r="G46" s="13"/>
      <c r="H46" s="13"/>
      <c r="I46" s="13"/>
      <c r="J46" s="13"/>
      <c r="K46" s="13"/>
      <c r="L46" s="13"/>
      <c r="M46" s="13"/>
      <c r="N46" s="54"/>
      <c r="O46" s="54"/>
      <c r="P46" s="54"/>
      <c r="Q46" s="54"/>
      <c r="R46" s="54"/>
      <c r="S46" s="54"/>
      <c r="T46" s="54"/>
      <c r="U46" s="54"/>
      <c r="V46" s="54"/>
      <c r="W46" s="54"/>
      <c r="X46" s="54"/>
      <c r="Y46" s="54"/>
      <c r="Z46" s="54"/>
      <c r="AA46" s="54"/>
      <c r="AB46" s="54"/>
      <c r="AC46" s="54"/>
      <c r="AD46" s="54"/>
      <c r="AE46" s="13"/>
      <c r="AF46" s="25"/>
      <c r="AG46" s="25"/>
      <c r="AH46" s="25"/>
      <c r="AI46" s="25"/>
      <c r="AJ46" s="25"/>
      <c r="AK46" s="25" t="s">
        <v>93</v>
      </c>
      <c r="AL46" s="25" t="s">
        <v>90</v>
      </c>
      <c r="AM46" s="72" t="str">
        <f>IF(AJ36=1,AK31-1,"0")</f>
        <v>0</v>
      </c>
      <c r="AN46" s="25"/>
      <c r="AO46" s="25"/>
      <c r="AP46" s="25"/>
      <c r="AQ46" s="25"/>
      <c r="AR46" s="25"/>
      <c r="AS46" s="25"/>
      <c r="AT46" s="25"/>
      <c r="AU46" s="25"/>
      <c r="AV46" s="35"/>
      <c r="AW46" s="36"/>
      <c r="AX46" s="36"/>
      <c r="AY46" s="36"/>
      <c r="AZ46" s="36"/>
      <c r="BA46" s="36"/>
      <c r="BB46" s="36"/>
      <c r="BC46" s="36"/>
      <c r="BD46" s="36"/>
      <c r="BE46" s="36"/>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AXY46" s="37"/>
      <c r="AXZ46" s="37"/>
      <c r="AYA46" s="37"/>
      <c r="AYB46" s="37"/>
      <c r="AYC46" s="37"/>
      <c r="AYD46" s="37"/>
      <c r="AYE46" s="37"/>
      <c r="AYF46" s="37"/>
      <c r="AYG46" s="37"/>
      <c r="AYH46" s="37"/>
      <c r="AYI46" s="37"/>
      <c r="AYJ46" s="37"/>
      <c r="AYK46" s="37"/>
      <c r="AYL46" s="37"/>
      <c r="AYM46" s="37"/>
      <c r="AYN46" s="37"/>
      <c r="AYO46" s="37"/>
      <c r="AYP46" s="37"/>
      <c r="AYQ46" s="37"/>
      <c r="AYR46" s="37"/>
      <c r="AYS46" s="37"/>
      <c r="AYT46" s="37"/>
      <c r="AYU46" s="37"/>
      <c r="AYV46" s="37"/>
      <c r="AYW46" s="37"/>
      <c r="AYX46" s="37"/>
      <c r="AYY46" s="37"/>
      <c r="AYZ46" s="37"/>
      <c r="AZA46" s="37"/>
      <c r="AZB46" s="37"/>
      <c r="AZC46" s="37"/>
      <c r="AZD46" s="37"/>
      <c r="AZE46" s="37"/>
      <c r="AZF46" s="37"/>
      <c r="AZG46" s="37"/>
      <c r="AZH46" s="37"/>
      <c r="AZI46" s="37"/>
      <c r="AZJ46" s="37"/>
      <c r="AZK46" s="37"/>
      <c r="AZL46" s="37"/>
      <c r="AZM46" s="37"/>
      <c r="AZN46" s="37"/>
      <c r="AZO46" s="37"/>
      <c r="AZP46" s="37"/>
      <c r="AZQ46" s="37"/>
      <c r="AZR46" s="37"/>
      <c r="AZS46" s="37"/>
      <c r="AZT46" s="37"/>
      <c r="AZU46" s="37"/>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U46" s="37"/>
      <c r="BAV46" s="37"/>
      <c r="BAW46" s="37"/>
      <c r="BAX46" s="37"/>
      <c r="BAY46" s="37"/>
      <c r="BAZ46" s="37"/>
      <c r="BBA46" s="37"/>
      <c r="BBB46" s="37"/>
      <c r="BBC46" s="37"/>
      <c r="BBD46" s="37"/>
      <c r="BBE46" s="37"/>
      <c r="BBF46" s="37"/>
      <c r="BBG46" s="37"/>
      <c r="BBH46" s="37"/>
      <c r="BBI46" s="37"/>
      <c r="BBJ46" s="37"/>
      <c r="BBK46" s="37"/>
      <c r="BBL46" s="37"/>
      <c r="BBM46" s="37"/>
      <c r="BBN46" s="37"/>
      <c r="BBO46" s="37"/>
      <c r="BBP46" s="37"/>
      <c r="BBQ46" s="37"/>
      <c r="BBR46" s="37"/>
      <c r="BBS46" s="37"/>
      <c r="BBT46" s="37"/>
      <c r="BBU46" s="37"/>
      <c r="BBV46" s="37"/>
      <c r="BBW46" s="37"/>
      <c r="BBX46" s="37"/>
      <c r="BBY46" s="37"/>
      <c r="BBZ46" s="37"/>
      <c r="BCA46" s="37"/>
      <c r="BCB46" s="37"/>
      <c r="BCC46" s="37"/>
      <c r="BCD46" s="37"/>
      <c r="BCE46" s="37"/>
      <c r="BCF46" s="37"/>
      <c r="BCG46" s="37"/>
      <c r="BCH46" s="37"/>
      <c r="BCI46" s="37"/>
      <c r="BCJ46" s="37"/>
      <c r="BCK46" s="37"/>
      <c r="BCL46" s="37"/>
      <c r="BCM46" s="37"/>
      <c r="BCN46" s="37"/>
      <c r="BCO46" s="37"/>
      <c r="BCP46" s="37"/>
      <c r="BCQ46" s="37"/>
      <c r="BCR46" s="37"/>
      <c r="BCS46" s="37"/>
      <c r="BCT46" s="37"/>
      <c r="BCU46" s="37"/>
      <c r="BCV46" s="37"/>
      <c r="BCW46" s="37"/>
      <c r="BCX46" s="37"/>
      <c r="BCY46" s="37"/>
      <c r="BCZ46" s="37"/>
      <c r="BDA46" s="37"/>
      <c r="BDB46" s="37"/>
      <c r="BDC46" s="37"/>
      <c r="BDD46" s="37"/>
      <c r="BDE46" s="37"/>
      <c r="BDF46" s="37"/>
      <c r="BDG46" s="37"/>
      <c r="BDH46" s="37"/>
      <c r="BDI46" s="37"/>
      <c r="BDJ46" s="37"/>
      <c r="BDK46" s="37"/>
      <c r="BDL46" s="37"/>
      <c r="BDM46" s="37"/>
      <c r="BDN46" s="37"/>
      <c r="BDO46" s="37"/>
      <c r="BDP46" s="37"/>
      <c r="BDQ46" s="37"/>
    </row>
    <row r="47" spans="1:83 1325:1473" s="4" customFormat="1" ht="15.75" hidden="1" thickBot="1" x14ac:dyDescent="0.3">
      <c r="A47" s="13"/>
      <c r="B47" s="13"/>
      <c r="C47" s="13"/>
      <c r="D47" s="13"/>
      <c r="E47" s="13"/>
      <c r="F47" s="13"/>
      <c r="G47" s="13"/>
      <c r="H47" s="13"/>
      <c r="I47" s="13"/>
      <c r="J47" s="13"/>
      <c r="K47" s="13"/>
      <c r="L47" s="13"/>
      <c r="M47" s="13"/>
      <c r="N47" s="54"/>
      <c r="O47" s="54"/>
      <c r="P47" s="54"/>
      <c r="Q47" s="54"/>
      <c r="R47" s="54"/>
      <c r="S47" s="54"/>
      <c r="T47" s="54"/>
      <c r="U47" s="54"/>
      <c r="V47" s="54"/>
      <c r="W47" s="54"/>
      <c r="X47" s="54"/>
      <c r="Y47" s="54"/>
      <c r="Z47" s="54"/>
      <c r="AA47" s="54"/>
      <c r="AB47" s="54"/>
      <c r="AC47" s="54"/>
      <c r="AD47" s="54"/>
      <c r="AE47" s="13"/>
      <c r="AF47" s="25"/>
      <c r="AG47" s="25"/>
      <c r="AH47" s="25"/>
      <c r="AI47" s="25"/>
      <c r="AJ47" s="25"/>
      <c r="AK47" s="25" t="s">
        <v>93</v>
      </c>
      <c r="AL47" s="25" t="s">
        <v>91</v>
      </c>
      <c r="AM47" s="72" t="str">
        <f>IF(AK38=1,AK31-1,"0")</f>
        <v>0</v>
      </c>
      <c r="AN47" s="25"/>
      <c r="AO47" s="25"/>
      <c r="AP47" s="25">
        <f>IF(SUM(AM46:AM47)&lt;0,0,SUM(AM46:AM47))</f>
        <v>0</v>
      </c>
      <c r="AQ47" s="25"/>
      <c r="AR47" s="25"/>
      <c r="AS47" s="25"/>
      <c r="AT47" s="25"/>
      <c r="AU47" s="25"/>
      <c r="AV47" s="35"/>
      <c r="AW47" s="36"/>
      <c r="AX47" s="36"/>
      <c r="AY47" s="36"/>
      <c r="AZ47" s="36"/>
      <c r="BA47" s="36"/>
      <c r="BB47" s="36"/>
      <c r="BC47" s="36"/>
      <c r="BD47" s="36"/>
      <c r="BE47" s="36"/>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AXY47" s="37"/>
      <c r="AXZ47" s="37"/>
      <c r="AYA47" s="37"/>
      <c r="AYB47" s="37"/>
      <c r="AYC47" s="37"/>
      <c r="AYD47" s="37"/>
      <c r="AYE47" s="37"/>
      <c r="AYF47" s="37"/>
      <c r="AYG47" s="37"/>
      <c r="AYH47" s="37"/>
      <c r="AYI47" s="37"/>
      <c r="AYJ47" s="37"/>
      <c r="AYK47" s="37"/>
      <c r="AYL47" s="37"/>
      <c r="AYM47" s="37"/>
      <c r="AYN47" s="37"/>
      <c r="AYO47" s="37"/>
      <c r="AYP47" s="37"/>
      <c r="AYQ47" s="37"/>
      <c r="AYR47" s="37"/>
      <c r="AYS47" s="37"/>
      <c r="AYT47" s="37"/>
      <c r="AYU47" s="37"/>
      <c r="AYV47" s="37"/>
      <c r="AYW47" s="37"/>
      <c r="AYX47" s="37"/>
      <c r="AYY47" s="37"/>
      <c r="AYZ47" s="37"/>
      <c r="AZA47" s="37"/>
      <c r="AZB47" s="37"/>
      <c r="AZC47" s="37"/>
      <c r="AZD47" s="37"/>
      <c r="AZE47" s="37"/>
      <c r="AZF47" s="37"/>
      <c r="AZG47" s="37"/>
      <c r="AZH47" s="37"/>
      <c r="AZI47" s="37"/>
      <c r="AZJ47" s="37"/>
      <c r="AZK47" s="37"/>
      <c r="AZL47" s="37"/>
      <c r="AZM47" s="37"/>
      <c r="AZN47" s="37"/>
      <c r="AZO47" s="37"/>
      <c r="AZP47" s="37"/>
      <c r="AZQ47" s="37"/>
      <c r="AZR47" s="37"/>
      <c r="AZS47" s="37"/>
      <c r="AZT47" s="37"/>
      <c r="AZU47" s="37"/>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U47" s="37"/>
      <c r="BAV47" s="37"/>
      <c r="BAW47" s="37"/>
      <c r="BAX47" s="37"/>
      <c r="BAY47" s="37"/>
      <c r="BAZ47" s="37"/>
      <c r="BBA47" s="37"/>
      <c r="BBB47" s="37"/>
      <c r="BBC47" s="37"/>
      <c r="BBD47" s="37"/>
      <c r="BBE47" s="37"/>
      <c r="BBF47" s="37"/>
      <c r="BBG47" s="37"/>
      <c r="BBH47" s="37"/>
      <c r="BBI47" s="37"/>
      <c r="BBJ47" s="37"/>
      <c r="BBK47" s="37"/>
      <c r="BBL47" s="37"/>
      <c r="BBM47" s="37"/>
      <c r="BBN47" s="37"/>
      <c r="BBO47" s="37"/>
      <c r="BBP47" s="37"/>
      <c r="BBQ47" s="37"/>
      <c r="BBR47" s="37"/>
      <c r="BBS47" s="37"/>
      <c r="BBT47" s="37"/>
      <c r="BBU47" s="37"/>
      <c r="BBV47" s="37"/>
      <c r="BBW47" s="37"/>
      <c r="BBX47" s="37"/>
      <c r="BBY47" s="37"/>
      <c r="BBZ47" s="37"/>
      <c r="BCA47" s="37"/>
      <c r="BCB47" s="37"/>
      <c r="BCC47" s="37"/>
      <c r="BCD47" s="37"/>
      <c r="BCE47" s="37"/>
      <c r="BCF47" s="37"/>
      <c r="BCG47" s="37"/>
      <c r="BCH47" s="37"/>
      <c r="BCI47" s="37"/>
      <c r="BCJ47" s="37"/>
      <c r="BCK47" s="37"/>
      <c r="BCL47" s="37"/>
      <c r="BCM47" s="37"/>
      <c r="BCN47" s="37"/>
      <c r="BCO47" s="37"/>
      <c r="BCP47" s="37"/>
      <c r="BCQ47" s="37"/>
      <c r="BCR47" s="37"/>
      <c r="BCS47" s="37"/>
      <c r="BCT47" s="37"/>
      <c r="BCU47" s="37"/>
      <c r="BCV47" s="37"/>
      <c r="BCW47" s="37"/>
      <c r="BCX47" s="37"/>
      <c r="BCY47" s="37"/>
      <c r="BCZ47" s="37"/>
      <c r="BDA47" s="37"/>
      <c r="BDB47" s="37"/>
      <c r="BDC47" s="37"/>
      <c r="BDD47" s="37"/>
      <c r="BDE47" s="37"/>
      <c r="BDF47" s="37"/>
      <c r="BDG47" s="37"/>
      <c r="BDH47" s="37"/>
      <c r="BDI47" s="37"/>
      <c r="BDJ47" s="37"/>
      <c r="BDK47" s="37"/>
      <c r="BDL47" s="37"/>
      <c r="BDM47" s="37"/>
      <c r="BDN47" s="37"/>
      <c r="BDO47" s="37"/>
      <c r="BDP47" s="37"/>
      <c r="BDQ47" s="37"/>
    </row>
    <row r="48" spans="1:83 1325:1473" s="4" customFormat="1" hidden="1" x14ac:dyDescent="0.25">
      <c r="A48" s="13"/>
      <c r="B48" s="13"/>
      <c r="C48" s="13"/>
      <c r="D48" s="13"/>
      <c r="E48" s="13"/>
      <c r="F48" s="13"/>
      <c r="G48" s="13"/>
      <c r="H48" s="13"/>
      <c r="I48" s="13"/>
      <c r="J48" s="13"/>
      <c r="K48" s="13"/>
      <c r="L48" s="13"/>
      <c r="M48" s="13"/>
      <c r="N48" s="54"/>
      <c r="O48" s="54"/>
      <c r="P48" s="54"/>
      <c r="Q48" s="54"/>
      <c r="R48" s="54"/>
      <c r="S48" s="54"/>
      <c r="T48" s="54"/>
      <c r="U48" s="54"/>
      <c r="V48" s="54"/>
      <c r="W48" s="54"/>
      <c r="X48" s="54"/>
      <c r="Y48" s="54"/>
      <c r="Z48" s="54"/>
      <c r="AA48" s="54"/>
      <c r="AB48" s="54"/>
      <c r="AC48" s="54"/>
      <c r="AD48" s="54"/>
      <c r="AE48" s="13"/>
      <c r="AF48" s="25"/>
      <c r="AG48" s="25"/>
      <c r="AH48" s="25"/>
      <c r="AI48" s="25"/>
      <c r="AJ48" s="25"/>
      <c r="AK48" s="25"/>
      <c r="AL48" s="25"/>
      <c r="AM48" s="25"/>
      <c r="AN48" s="25"/>
      <c r="AO48" s="25"/>
      <c r="AP48" s="25"/>
      <c r="AQ48" s="25"/>
      <c r="AR48" s="25"/>
      <c r="AS48" s="25"/>
      <c r="AT48" s="25"/>
      <c r="AU48" s="25"/>
      <c r="AV48" s="35"/>
      <c r="AW48" s="36"/>
      <c r="AX48" s="36"/>
      <c r="AY48" s="36"/>
      <c r="AZ48" s="36"/>
      <c r="BA48" s="36"/>
      <c r="BB48" s="36"/>
      <c r="BC48" s="36"/>
      <c r="BD48" s="36"/>
      <c r="BE48" s="36"/>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AXY48" s="37"/>
      <c r="AXZ48" s="37"/>
      <c r="AYA48" s="37"/>
      <c r="AYB48" s="37"/>
      <c r="AYC48" s="37"/>
      <c r="AYD48" s="37"/>
      <c r="AYE48" s="37"/>
      <c r="AYF48" s="37"/>
      <c r="AYG48" s="37"/>
      <c r="AYH48" s="37"/>
      <c r="AYI48" s="37"/>
      <c r="AYJ48" s="37"/>
      <c r="AYK48" s="37"/>
      <c r="AYL48" s="37"/>
      <c r="AYM48" s="37"/>
      <c r="AYN48" s="37"/>
      <c r="AYO48" s="37"/>
      <c r="AYP48" s="37"/>
      <c r="AYQ48" s="37"/>
      <c r="AYR48" s="37"/>
      <c r="AYS48" s="37"/>
      <c r="AYT48" s="37"/>
      <c r="AYU48" s="37"/>
      <c r="AYV48" s="37"/>
      <c r="AYW48" s="37"/>
      <c r="AYX48" s="37"/>
      <c r="AYY48" s="37"/>
      <c r="AYZ48" s="37"/>
      <c r="AZA48" s="37"/>
      <c r="AZB48" s="37"/>
      <c r="AZC48" s="37"/>
      <c r="AZD48" s="37"/>
      <c r="AZE48" s="37"/>
      <c r="AZF48" s="37"/>
      <c r="AZG48" s="37"/>
      <c r="AZH48" s="37"/>
      <c r="AZI48" s="37"/>
      <c r="AZJ48" s="37"/>
      <c r="AZK48" s="37"/>
      <c r="AZL48" s="37"/>
      <c r="AZM48" s="37"/>
      <c r="AZN48" s="37"/>
      <c r="AZO48" s="37"/>
      <c r="AZP48" s="37"/>
      <c r="AZQ48" s="37"/>
      <c r="AZR48" s="37"/>
      <c r="AZS48" s="37"/>
      <c r="AZT48" s="37"/>
      <c r="AZU48" s="37"/>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U48" s="37"/>
      <c r="BAV48" s="37"/>
      <c r="BAW48" s="37"/>
      <c r="BAX48" s="37"/>
      <c r="BAY48" s="37"/>
      <c r="BAZ48" s="37"/>
      <c r="BBA48" s="37"/>
      <c r="BBB48" s="37"/>
      <c r="BBC48" s="37"/>
      <c r="BBD48" s="37"/>
      <c r="BBE48" s="37"/>
      <c r="BBF48" s="37"/>
      <c r="BBG48" s="37"/>
      <c r="BBH48" s="37"/>
      <c r="BBI48" s="37"/>
      <c r="BBJ48" s="37"/>
      <c r="BBK48" s="37"/>
      <c r="BBL48" s="37"/>
      <c r="BBM48" s="37"/>
      <c r="BBN48" s="37"/>
      <c r="BBO48" s="37"/>
      <c r="BBP48" s="37"/>
      <c r="BBQ48" s="37"/>
      <c r="BBR48" s="37"/>
      <c r="BBS48" s="37"/>
      <c r="BBT48" s="37"/>
      <c r="BBU48" s="37"/>
      <c r="BBV48" s="37"/>
      <c r="BBW48" s="37"/>
      <c r="BBX48" s="37"/>
      <c r="BBY48" s="37"/>
      <c r="BBZ48" s="37"/>
      <c r="BCA48" s="37"/>
      <c r="BCB48" s="37"/>
      <c r="BCC48" s="37"/>
      <c r="BCD48" s="37"/>
      <c r="BCE48" s="37"/>
      <c r="BCF48" s="37"/>
      <c r="BCG48" s="37"/>
      <c r="BCH48" s="37"/>
      <c r="BCI48" s="37"/>
      <c r="BCJ48" s="37"/>
      <c r="BCK48" s="37"/>
      <c r="BCL48" s="37"/>
      <c r="BCM48" s="37"/>
      <c r="BCN48" s="37"/>
      <c r="BCO48" s="37"/>
      <c r="BCP48" s="37"/>
      <c r="BCQ48" s="37"/>
      <c r="BCR48" s="37"/>
      <c r="BCS48" s="37"/>
      <c r="BCT48" s="37"/>
      <c r="BCU48" s="37"/>
      <c r="BCV48" s="37"/>
      <c r="BCW48" s="37"/>
      <c r="BCX48" s="37"/>
      <c r="BCY48" s="37"/>
      <c r="BCZ48" s="37"/>
      <c r="BDA48" s="37"/>
      <c r="BDB48" s="37"/>
      <c r="BDC48" s="37"/>
      <c r="BDD48" s="37"/>
      <c r="BDE48" s="37"/>
      <c r="BDF48" s="37"/>
      <c r="BDG48" s="37"/>
      <c r="BDH48" s="37"/>
      <c r="BDI48" s="37"/>
      <c r="BDJ48" s="37"/>
      <c r="BDK48" s="37"/>
      <c r="BDL48" s="37"/>
      <c r="BDM48" s="37"/>
      <c r="BDN48" s="37"/>
      <c r="BDO48" s="37"/>
      <c r="BDP48" s="37"/>
      <c r="BDQ48" s="37"/>
    </row>
    <row r="49" spans="1:83 1325:1473" s="4" customFormat="1" hidden="1" x14ac:dyDescent="0.25">
      <c r="A49" s="13"/>
      <c r="B49" s="13"/>
      <c r="C49" s="13"/>
      <c r="D49" s="13"/>
      <c r="E49" s="13"/>
      <c r="F49" s="13"/>
      <c r="G49" s="13"/>
      <c r="H49" s="13"/>
      <c r="I49" s="13"/>
      <c r="J49" s="13"/>
      <c r="K49" s="13"/>
      <c r="L49" s="13"/>
      <c r="M49" s="13"/>
      <c r="N49" s="54"/>
      <c r="O49" s="54"/>
      <c r="P49" s="54"/>
      <c r="Q49" s="54"/>
      <c r="R49" s="54"/>
      <c r="S49" s="54"/>
      <c r="T49" s="54"/>
      <c r="U49" s="54"/>
      <c r="V49" s="54"/>
      <c r="W49" s="54"/>
      <c r="X49" s="54"/>
      <c r="Y49" s="54"/>
      <c r="Z49" s="54"/>
      <c r="AA49" s="54"/>
      <c r="AB49" s="54"/>
      <c r="AC49" s="54"/>
      <c r="AD49" s="54"/>
      <c r="AE49" s="13"/>
      <c r="AF49" s="25"/>
      <c r="AG49" s="25"/>
      <c r="AH49" s="25"/>
      <c r="AI49" s="25"/>
      <c r="AJ49" s="25"/>
      <c r="AK49" s="25"/>
      <c r="AL49" s="25"/>
      <c r="AM49" s="63"/>
      <c r="AN49" s="25"/>
      <c r="AO49" s="25"/>
      <c r="AP49" s="25"/>
      <c r="AQ49" s="25"/>
      <c r="AR49" s="25"/>
      <c r="AS49" s="25"/>
      <c r="AT49" s="25"/>
      <c r="AU49" s="25"/>
      <c r="AV49" s="35"/>
      <c r="AW49" s="36"/>
      <c r="AX49" s="36"/>
      <c r="AY49" s="36"/>
      <c r="AZ49" s="36"/>
      <c r="BA49" s="36"/>
      <c r="BB49" s="36"/>
      <c r="BC49" s="36"/>
      <c r="BD49" s="36"/>
      <c r="BE49" s="36"/>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AXY49" s="37"/>
      <c r="AXZ49" s="37"/>
      <c r="AYA49" s="37"/>
      <c r="AYB49" s="37"/>
      <c r="AYC49" s="37"/>
      <c r="AYD49" s="37"/>
      <c r="AYE49" s="37"/>
      <c r="AYF49" s="37"/>
      <c r="AYG49" s="37"/>
      <c r="AYH49" s="37"/>
      <c r="AYI49" s="37"/>
      <c r="AYJ49" s="37"/>
      <c r="AYK49" s="37"/>
      <c r="AYL49" s="37"/>
      <c r="AYM49" s="37"/>
      <c r="AYN49" s="37"/>
      <c r="AYO49" s="37"/>
      <c r="AYP49" s="37"/>
      <c r="AYQ49" s="37"/>
      <c r="AYR49" s="37"/>
      <c r="AYS49" s="37"/>
      <c r="AYT49" s="37"/>
      <c r="AYU49" s="37"/>
      <c r="AYV49" s="37"/>
      <c r="AYW49" s="37"/>
      <c r="AYX49" s="37"/>
      <c r="AYY49" s="37"/>
      <c r="AYZ49" s="37"/>
      <c r="AZA49" s="37"/>
      <c r="AZB49" s="37"/>
      <c r="AZC49" s="37"/>
      <c r="AZD49" s="37"/>
      <c r="AZE49" s="37"/>
      <c r="AZF49" s="37"/>
      <c r="AZG49" s="37"/>
      <c r="AZH49" s="37"/>
      <c r="AZI49" s="37"/>
      <c r="AZJ49" s="37"/>
      <c r="AZK49" s="37"/>
      <c r="AZL49" s="37"/>
      <c r="AZM49" s="37"/>
      <c r="AZN49" s="37"/>
      <c r="AZO49" s="37"/>
      <c r="AZP49" s="37"/>
      <c r="AZQ49" s="37"/>
      <c r="AZR49" s="37"/>
      <c r="AZS49" s="37"/>
      <c r="AZT49" s="37"/>
      <c r="AZU49" s="37"/>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U49" s="37"/>
      <c r="BAV49" s="37"/>
      <c r="BAW49" s="37"/>
      <c r="BAX49" s="37"/>
      <c r="BAY49" s="37"/>
      <c r="BAZ49" s="37"/>
      <c r="BBA49" s="37"/>
      <c r="BBB49" s="37"/>
      <c r="BBC49" s="37"/>
      <c r="BBD49" s="37"/>
      <c r="BBE49" s="37"/>
      <c r="BBF49" s="37"/>
      <c r="BBG49" s="37"/>
      <c r="BBH49" s="37"/>
      <c r="BBI49" s="37"/>
      <c r="BBJ49" s="37"/>
      <c r="BBK49" s="37"/>
      <c r="BBL49" s="37"/>
      <c r="BBM49" s="37"/>
      <c r="BBN49" s="37"/>
      <c r="BBO49" s="37"/>
      <c r="BBP49" s="37"/>
      <c r="BBQ49" s="37"/>
      <c r="BBR49" s="37"/>
      <c r="BBS49" s="37"/>
      <c r="BBT49" s="37"/>
      <c r="BBU49" s="37"/>
      <c r="BBV49" s="37"/>
      <c r="BBW49" s="37"/>
      <c r="BBX49" s="37"/>
      <c r="BBY49" s="37"/>
      <c r="BBZ49" s="37"/>
      <c r="BCA49" s="37"/>
      <c r="BCB49" s="37"/>
      <c r="BCC49" s="37"/>
      <c r="BCD49" s="37"/>
      <c r="BCE49" s="37"/>
      <c r="BCF49" s="37"/>
      <c r="BCG49" s="37"/>
      <c r="BCH49" s="37"/>
      <c r="BCI49" s="37"/>
      <c r="BCJ49" s="37"/>
      <c r="BCK49" s="37"/>
      <c r="BCL49" s="37"/>
      <c r="BCM49" s="37"/>
      <c r="BCN49" s="37"/>
      <c r="BCO49" s="37"/>
      <c r="BCP49" s="37"/>
      <c r="BCQ49" s="37"/>
      <c r="BCR49" s="37"/>
      <c r="BCS49" s="37"/>
      <c r="BCT49" s="37"/>
      <c r="BCU49" s="37"/>
      <c r="BCV49" s="37"/>
      <c r="BCW49" s="37"/>
      <c r="BCX49" s="37"/>
      <c r="BCY49" s="37"/>
      <c r="BCZ49" s="37"/>
      <c r="BDA49" s="37"/>
      <c r="BDB49" s="37"/>
      <c r="BDC49" s="37"/>
      <c r="BDD49" s="37"/>
      <c r="BDE49" s="37"/>
      <c r="BDF49" s="37"/>
      <c r="BDG49" s="37"/>
      <c r="BDH49" s="37"/>
      <c r="BDI49" s="37"/>
      <c r="BDJ49" s="37"/>
      <c r="BDK49" s="37"/>
      <c r="BDL49" s="37"/>
      <c r="BDM49" s="37"/>
      <c r="BDN49" s="37"/>
      <c r="BDO49" s="37"/>
      <c r="BDP49" s="37"/>
      <c r="BDQ49" s="37"/>
    </row>
    <row r="50" spans="1:83 1325:1473" s="4" customFormat="1" hidden="1" x14ac:dyDescent="0.25">
      <c r="A50" s="13"/>
      <c r="B50" s="13"/>
      <c r="C50" s="13"/>
      <c r="D50" s="13"/>
      <c r="E50" s="13"/>
      <c r="F50" s="13"/>
      <c r="G50" s="13"/>
      <c r="H50" s="13"/>
      <c r="I50" s="13"/>
      <c r="J50" s="13"/>
      <c r="K50" s="13"/>
      <c r="L50" s="48"/>
      <c r="M50" s="13"/>
      <c r="N50" s="54"/>
      <c r="O50" s="54"/>
      <c r="P50" s="54"/>
      <c r="Q50" s="54"/>
      <c r="R50" s="54"/>
      <c r="S50" s="54"/>
      <c r="T50" s="54"/>
      <c r="U50" s="54"/>
      <c r="V50" s="54"/>
      <c r="W50" s="54"/>
      <c r="X50" s="54"/>
      <c r="Y50" s="54"/>
      <c r="Z50" s="54"/>
      <c r="AA50" s="54"/>
      <c r="AB50" s="54"/>
      <c r="AC50" s="54"/>
      <c r="AD50" s="54"/>
      <c r="AE50" s="48"/>
      <c r="AF50" s="25"/>
      <c r="AG50" s="25"/>
      <c r="AH50" s="25"/>
      <c r="AI50" s="25"/>
      <c r="AJ50" s="25"/>
      <c r="AK50" s="25"/>
      <c r="AL50" s="25"/>
      <c r="AM50" s="63"/>
      <c r="AN50" s="25"/>
      <c r="AO50" s="25"/>
      <c r="AP50" s="25"/>
      <c r="AQ50" s="25"/>
      <c r="AR50" s="25"/>
      <c r="AS50" s="25"/>
      <c r="AT50" s="25"/>
      <c r="AU50" s="25"/>
      <c r="AV50" s="35"/>
      <c r="AW50" s="36"/>
      <c r="AX50" s="36"/>
      <c r="AY50" s="36"/>
      <c r="AZ50" s="36"/>
      <c r="BA50" s="36"/>
      <c r="BB50" s="36"/>
      <c r="BC50" s="36"/>
      <c r="BD50" s="36"/>
      <c r="BE50" s="36"/>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AXY50" s="37"/>
      <c r="AXZ50" s="37"/>
      <c r="AYA50" s="37"/>
      <c r="AYB50" s="37"/>
      <c r="AYC50" s="37"/>
      <c r="AYD50" s="37"/>
      <c r="AYE50" s="37"/>
      <c r="AYF50" s="37"/>
      <c r="AYG50" s="37"/>
      <c r="AYH50" s="37"/>
      <c r="AYI50" s="37"/>
      <c r="AYJ50" s="37"/>
      <c r="AYK50" s="37"/>
      <c r="AYL50" s="37"/>
      <c r="AYM50" s="37"/>
      <c r="AYN50" s="37"/>
      <c r="AYO50" s="37"/>
      <c r="AYP50" s="37"/>
      <c r="AYQ50" s="37"/>
      <c r="AYR50" s="37"/>
      <c r="AYS50" s="37"/>
      <c r="AYT50" s="37"/>
      <c r="AYU50" s="37"/>
      <c r="AYV50" s="37"/>
      <c r="AYW50" s="37"/>
      <c r="AYX50" s="37"/>
      <c r="AYY50" s="37"/>
      <c r="AYZ50" s="37"/>
      <c r="AZA50" s="37"/>
      <c r="AZB50" s="37"/>
      <c r="AZC50" s="37"/>
      <c r="AZD50" s="37"/>
      <c r="AZE50" s="37"/>
      <c r="AZF50" s="37"/>
      <c r="AZG50" s="37"/>
      <c r="AZH50" s="37"/>
      <c r="AZI50" s="37"/>
      <c r="AZJ50" s="37"/>
      <c r="AZK50" s="37"/>
      <c r="AZL50" s="37"/>
      <c r="AZM50" s="37"/>
      <c r="AZN50" s="37"/>
      <c r="AZO50" s="37"/>
      <c r="AZP50" s="37"/>
      <c r="AZQ50" s="37"/>
      <c r="AZR50" s="37"/>
      <c r="AZS50" s="37"/>
      <c r="AZT50" s="37"/>
      <c r="AZU50" s="37"/>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U50" s="37"/>
      <c r="BAV50" s="37"/>
      <c r="BAW50" s="37"/>
      <c r="BAX50" s="37"/>
      <c r="BAY50" s="37"/>
      <c r="BAZ50" s="37"/>
      <c r="BBA50" s="37"/>
      <c r="BBB50" s="37"/>
      <c r="BBC50" s="37"/>
      <c r="BBD50" s="37"/>
      <c r="BBE50" s="37"/>
      <c r="BBF50" s="37"/>
      <c r="BBG50" s="37"/>
      <c r="BBH50" s="37"/>
      <c r="BBI50" s="37"/>
      <c r="BBJ50" s="37"/>
      <c r="BBK50" s="37"/>
      <c r="BBL50" s="37"/>
      <c r="BBM50" s="37"/>
      <c r="BBN50" s="37"/>
      <c r="BBO50" s="37"/>
      <c r="BBP50" s="37"/>
      <c r="BBQ50" s="37"/>
      <c r="BBR50" s="37"/>
      <c r="BBS50" s="37"/>
      <c r="BBT50" s="37"/>
      <c r="BBU50" s="37"/>
      <c r="BBV50" s="37"/>
      <c r="BBW50" s="37"/>
      <c r="BBX50" s="37"/>
      <c r="BBY50" s="37"/>
      <c r="BBZ50" s="37"/>
      <c r="BCA50" s="37"/>
      <c r="BCB50" s="37"/>
      <c r="BCC50" s="37"/>
      <c r="BCD50" s="37"/>
      <c r="BCE50" s="37"/>
      <c r="BCF50" s="37"/>
      <c r="BCG50" s="37"/>
      <c r="BCH50" s="37"/>
      <c r="BCI50" s="37"/>
      <c r="BCJ50" s="37"/>
      <c r="BCK50" s="37"/>
      <c r="BCL50" s="37"/>
      <c r="BCM50" s="37"/>
      <c r="BCN50" s="37"/>
      <c r="BCO50" s="37"/>
      <c r="BCP50" s="37"/>
      <c r="BCQ50" s="37"/>
      <c r="BCR50" s="37"/>
      <c r="BCS50" s="37"/>
      <c r="BCT50" s="37"/>
      <c r="BCU50" s="37"/>
      <c r="BCV50" s="37"/>
      <c r="BCW50" s="37"/>
      <c r="BCX50" s="37"/>
      <c r="BCY50" s="37"/>
      <c r="BCZ50" s="37"/>
      <c r="BDA50" s="37"/>
      <c r="BDB50" s="37"/>
      <c r="BDC50" s="37"/>
      <c r="BDD50" s="37"/>
      <c r="BDE50" s="37"/>
      <c r="BDF50" s="37"/>
      <c r="BDG50" s="37"/>
      <c r="BDH50" s="37"/>
      <c r="BDI50" s="37"/>
      <c r="BDJ50" s="37"/>
      <c r="BDK50" s="37"/>
      <c r="BDL50" s="37"/>
      <c r="BDM50" s="37"/>
      <c r="BDN50" s="37"/>
      <c r="BDO50" s="37"/>
      <c r="BDP50" s="37"/>
      <c r="BDQ50" s="37"/>
    </row>
    <row r="51" spans="1:83 1325:1473" s="4" customFormat="1" hidden="1" x14ac:dyDescent="0.25">
      <c r="A51" s="13"/>
      <c r="B51" s="13"/>
      <c r="C51" s="13"/>
      <c r="D51" s="13"/>
      <c r="E51" s="13"/>
      <c r="F51" s="13"/>
      <c r="G51" s="13"/>
      <c r="H51" s="13"/>
      <c r="I51" s="13"/>
      <c r="J51" s="13"/>
      <c r="K51" s="13"/>
      <c r="L51" s="48"/>
      <c r="M51" s="13"/>
      <c r="N51" s="54"/>
      <c r="O51" s="54"/>
      <c r="P51" s="54"/>
      <c r="Q51" s="54"/>
      <c r="R51" s="54"/>
      <c r="S51" s="54"/>
      <c r="T51" s="54"/>
      <c r="U51" s="54"/>
      <c r="V51" s="54"/>
      <c r="W51" s="54"/>
      <c r="X51" s="54"/>
      <c r="Y51" s="54"/>
      <c r="Z51" s="54"/>
      <c r="AA51" s="54"/>
      <c r="AB51" s="54"/>
      <c r="AC51" s="54"/>
      <c r="AD51" s="54"/>
      <c r="AE51" s="48"/>
      <c r="AF51" s="25"/>
      <c r="AG51" s="25"/>
      <c r="AH51" s="25"/>
      <c r="AI51" s="63"/>
      <c r="AJ51" s="63"/>
      <c r="AK51" s="63"/>
      <c r="AL51" s="63"/>
      <c r="AM51" s="63"/>
      <c r="AN51" s="25"/>
      <c r="AO51" s="25"/>
      <c r="AP51" s="25"/>
      <c r="AQ51" s="25"/>
      <c r="AR51" s="25"/>
      <c r="AS51" s="25"/>
      <c r="AT51" s="25"/>
      <c r="AU51" s="25"/>
      <c r="AV51" s="35"/>
      <c r="AW51" s="36"/>
      <c r="AX51" s="36"/>
      <c r="AY51" s="36"/>
      <c r="AZ51" s="36"/>
      <c r="BA51" s="36"/>
      <c r="BB51" s="36"/>
      <c r="BC51" s="36"/>
      <c r="BD51" s="36"/>
      <c r="BE51" s="36"/>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AXY51" s="37"/>
      <c r="AXZ51" s="37"/>
      <c r="AYA51" s="37"/>
      <c r="AYB51" s="37"/>
      <c r="AYC51" s="37"/>
      <c r="AYD51" s="37"/>
      <c r="AYE51" s="37"/>
      <c r="AYF51" s="37"/>
      <c r="AYG51" s="37"/>
      <c r="AYH51" s="37"/>
      <c r="AYI51" s="37"/>
      <c r="AYJ51" s="37"/>
      <c r="AYK51" s="37"/>
      <c r="AYL51" s="37"/>
      <c r="AYM51" s="37"/>
      <c r="AYN51" s="37"/>
      <c r="AYO51" s="37"/>
      <c r="AYP51" s="37"/>
      <c r="AYQ51" s="37"/>
      <c r="AYR51" s="37"/>
      <c r="AYS51" s="37"/>
      <c r="AYT51" s="37"/>
      <c r="AYU51" s="37"/>
      <c r="AYV51" s="37"/>
      <c r="AYW51" s="37"/>
      <c r="AYX51" s="37"/>
      <c r="AYY51" s="37"/>
      <c r="AYZ51" s="37"/>
      <c r="AZA51" s="37"/>
      <c r="AZB51" s="37"/>
      <c r="AZC51" s="37"/>
      <c r="AZD51" s="37"/>
      <c r="AZE51" s="37"/>
      <c r="AZF51" s="37"/>
      <c r="AZG51" s="37"/>
      <c r="AZH51" s="37"/>
      <c r="AZI51" s="37"/>
      <c r="AZJ51" s="37"/>
      <c r="AZK51" s="37"/>
      <c r="AZL51" s="37"/>
      <c r="AZM51" s="37"/>
      <c r="AZN51" s="37"/>
      <c r="AZO51" s="37"/>
      <c r="AZP51" s="37"/>
      <c r="AZQ51" s="37"/>
      <c r="AZR51" s="37"/>
      <c r="AZS51" s="37"/>
      <c r="AZT51" s="37"/>
      <c r="AZU51" s="37"/>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U51" s="37"/>
      <c r="BAV51" s="37"/>
      <c r="BAW51" s="37"/>
      <c r="BAX51" s="37"/>
      <c r="BAY51" s="37"/>
      <c r="BAZ51" s="37"/>
      <c r="BBA51" s="37"/>
      <c r="BBB51" s="37"/>
      <c r="BBC51" s="37"/>
      <c r="BBD51" s="37"/>
      <c r="BBE51" s="37"/>
      <c r="BBF51" s="37"/>
      <c r="BBG51" s="37"/>
      <c r="BBH51" s="37"/>
      <c r="BBI51" s="37"/>
      <c r="BBJ51" s="37"/>
      <c r="BBK51" s="37"/>
      <c r="BBL51" s="37"/>
      <c r="BBM51" s="37"/>
      <c r="BBN51" s="37"/>
      <c r="BBO51" s="37"/>
      <c r="BBP51" s="37"/>
      <c r="BBQ51" s="37"/>
      <c r="BBR51" s="37"/>
      <c r="BBS51" s="37"/>
      <c r="BBT51" s="37"/>
      <c r="BBU51" s="37"/>
      <c r="BBV51" s="37"/>
      <c r="BBW51" s="37"/>
      <c r="BBX51" s="37"/>
      <c r="BBY51" s="37"/>
      <c r="BBZ51" s="37"/>
      <c r="BCA51" s="37"/>
      <c r="BCB51" s="37"/>
      <c r="BCC51" s="37"/>
      <c r="BCD51" s="37"/>
      <c r="BCE51" s="37"/>
      <c r="BCF51" s="37"/>
      <c r="BCG51" s="37"/>
      <c r="BCH51" s="37"/>
      <c r="BCI51" s="37"/>
      <c r="BCJ51" s="37"/>
      <c r="BCK51" s="37"/>
      <c r="BCL51" s="37"/>
      <c r="BCM51" s="37"/>
      <c r="BCN51" s="37"/>
      <c r="BCO51" s="37"/>
      <c r="BCP51" s="37"/>
      <c r="BCQ51" s="37"/>
      <c r="BCR51" s="37"/>
      <c r="BCS51" s="37"/>
      <c r="BCT51" s="37"/>
      <c r="BCU51" s="37"/>
      <c r="BCV51" s="37"/>
      <c r="BCW51" s="37"/>
      <c r="BCX51" s="37"/>
      <c r="BCY51" s="37"/>
      <c r="BCZ51" s="37"/>
      <c r="BDA51" s="37"/>
      <c r="BDB51" s="37"/>
      <c r="BDC51" s="37"/>
      <c r="BDD51" s="37"/>
      <c r="BDE51" s="37"/>
      <c r="BDF51" s="37"/>
      <c r="BDG51" s="37"/>
      <c r="BDH51" s="37"/>
      <c r="BDI51" s="37"/>
      <c r="BDJ51" s="37"/>
      <c r="BDK51" s="37"/>
      <c r="BDL51" s="37"/>
      <c r="BDM51" s="37"/>
      <c r="BDN51" s="37"/>
      <c r="BDO51" s="37"/>
      <c r="BDP51" s="37"/>
      <c r="BDQ51" s="37"/>
    </row>
    <row r="52" spans="1:83 1325:1473" s="11" customFormat="1" ht="15.75" x14ac:dyDescent="0.25">
      <c r="A52" s="49"/>
      <c r="B52" s="187" t="s">
        <v>233</v>
      </c>
      <c r="C52" s="49"/>
      <c r="D52" s="49"/>
      <c r="E52" s="49"/>
      <c r="F52" s="49"/>
      <c r="G52" s="49"/>
      <c r="H52" s="49"/>
      <c r="I52" s="49"/>
      <c r="J52" s="49"/>
      <c r="K52" s="49"/>
      <c r="L52" s="49"/>
      <c r="M52" s="49"/>
      <c r="N52" s="55"/>
      <c r="O52" s="55"/>
      <c r="P52" s="55"/>
      <c r="Q52" s="55"/>
      <c r="R52" s="55"/>
      <c r="S52" s="55"/>
      <c r="T52" s="55"/>
      <c r="U52" s="55"/>
      <c r="V52" s="55"/>
      <c r="W52" s="55"/>
      <c r="X52" s="55"/>
      <c r="Y52" s="55"/>
      <c r="Z52" s="55"/>
      <c r="AA52" s="55"/>
      <c r="AB52" s="55"/>
      <c r="AC52" s="55"/>
      <c r="AD52" s="55"/>
      <c r="AE52" s="49"/>
      <c r="AF52" s="25"/>
      <c r="AG52" s="25"/>
      <c r="AH52" s="63"/>
      <c r="AI52" s="63"/>
      <c r="AJ52" s="63"/>
      <c r="AK52" s="63"/>
      <c r="AL52" s="63"/>
      <c r="AM52" s="63"/>
      <c r="AN52" s="63"/>
      <c r="AO52" s="63"/>
      <c r="AP52" s="63"/>
      <c r="AQ52" s="63"/>
      <c r="AR52" s="63"/>
      <c r="AS52" s="63"/>
      <c r="AT52" s="63"/>
      <c r="AU52" s="33"/>
      <c r="AV52" s="44"/>
      <c r="AW52" s="45"/>
      <c r="AX52" s="45"/>
      <c r="AY52" s="45"/>
      <c r="AZ52" s="45"/>
      <c r="BA52" s="45"/>
      <c r="BB52" s="45"/>
      <c r="BC52" s="45"/>
      <c r="BD52" s="45"/>
      <c r="BE52" s="45"/>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row>
    <row r="53" spans="1:83 1325:1473" s="11" customFormat="1" x14ac:dyDescent="0.25">
      <c r="A53" s="49"/>
      <c r="B53" s="49"/>
      <c r="C53" s="49"/>
      <c r="D53" s="49"/>
      <c r="E53" s="49"/>
      <c r="F53" s="49"/>
      <c r="G53" s="49"/>
      <c r="H53" s="49"/>
      <c r="I53" s="78"/>
      <c r="J53" s="49"/>
      <c r="K53" s="49"/>
      <c r="L53" s="49"/>
      <c r="M53" s="49"/>
      <c r="N53" s="55"/>
      <c r="O53" s="55"/>
      <c r="P53" s="55"/>
      <c r="Q53" s="55"/>
      <c r="R53" s="55"/>
      <c r="S53" s="55"/>
      <c r="T53" s="55"/>
      <c r="U53" s="55"/>
      <c r="V53" s="55"/>
      <c r="W53" s="55"/>
      <c r="X53" s="55"/>
      <c r="Y53" s="55"/>
      <c r="Z53" s="55"/>
      <c r="AA53" s="55"/>
      <c r="AB53" s="55"/>
      <c r="AC53" s="55"/>
      <c r="AD53" s="55"/>
      <c r="AE53" s="49"/>
      <c r="AF53" s="63"/>
      <c r="AG53" s="63"/>
      <c r="AH53" s="63"/>
      <c r="AI53" s="63"/>
      <c r="AJ53" s="63"/>
      <c r="AK53" s="63"/>
      <c r="AL53" s="63" t="s">
        <v>74</v>
      </c>
      <c r="AM53" s="25"/>
      <c r="AN53" s="63"/>
      <c r="AO53" s="63"/>
      <c r="AP53" s="63"/>
      <c r="AQ53" s="63"/>
      <c r="AR53" s="63"/>
      <c r="AS53" s="63"/>
      <c r="AT53" s="63"/>
      <c r="AU53" s="33"/>
      <c r="AV53" s="44"/>
      <c r="AW53" s="45"/>
      <c r="AX53" s="45"/>
      <c r="AY53" s="45"/>
      <c r="AZ53" s="45"/>
      <c r="BA53" s="45"/>
      <c r="BB53" s="45"/>
      <c r="BC53" s="45"/>
      <c r="BD53" s="45"/>
      <c r="BE53" s="45"/>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row>
    <row r="54" spans="1:83 1325:1473" s="11" customFormat="1" ht="15.75" thickBot="1" x14ac:dyDescent="0.3">
      <c r="A54" s="49"/>
      <c r="B54" s="49"/>
      <c r="C54" s="49"/>
      <c r="D54" s="49"/>
      <c r="E54" s="49"/>
      <c r="F54" s="49"/>
      <c r="G54" s="49"/>
      <c r="H54" s="49"/>
      <c r="I54" s="49"/>
      <c r="J54" s="49"/>
      <c r="K54" s="49"/>
      <c r="L54" s="49"/>
      <c r="M54" s="49"/>
      <c r="N54" s="55"/>
      <c r="O54" s="55"/>
      <c r="P54" s="55"/>
      <c r="Q54" s="55"/>
      <c r="R54" s="55"/>
      <c r="S54" s="55"/>
      <c r="T54" s="55"/>
      <c r="U54" s="55"/>
      <c r="V54" s="55"/>
      <c r="W54" s="55"/>
      <c r="X54" s="55"/>
      <c r="Y54" s="55"/>
      <c r="Z54" s="55"/>
      <c r="AA54" s="55"/>
      <c r="AB54" s="55"/>
      <c r="AC54" s="55"/>
      <c r="AD54" s="55"/>
      <c r="AE54" s="49"/>
      <c r="AF54" s="63"/>
      <c r="AG54" s="63"/>
      <c r="AH54" s="63"/>
      <c r="AI54" s="63" t="s">
        <v>18</v>
      </c>
      <c r="AJ54" s="63">
        <f>AJ21</f>
        <v>0</v>
      </c>
      <c r="AK54" s="63"/>
      <c r="AL54" s="63">
        <v>5</v>
      </c>
      <c r="AM54" s="25">
        <f>AJ54*AL54</f>
        <v>0</v>
      </c>
      <c r="AN54" s="63"/>
      <c r="AO54" s="63"/>
      <c r="AP54" s="63"/>
      <c r="AQ54" s="63"/>
      <c r="AR54" s="63"/>
      <c r="AS54" s="63"/>
      <c r="AT54" s="63"/>
      <c r="AU54" s="33"/>
      <c r="AV54" s="44"/>
      <c r="AW54" s="45"/>
      <c r="AX54" s="45"/>
      <c r="AY54" s="45"/>
      <c r="AZ54" s="45"/>
      <c r="BA54" s="45"/>
      <c r="BB54" s="45"/>
      <c r="BC54" s="45"/>
      <c r="BD54" s="45"/>
      <c r="BE54" s="45"/>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AXY54" s="46"/>
      <c r="AXZ54" s="46"/>
      <c r="AYA54" s="46"/>
      <c r="AYB54" s="46"/>
      <c r="AYC54" s="46"/>
      <c r="AYD54" s="46"/>
      <c r="AYE54" s="46"/>
      <c r="AYF54" s="46"/>
      <c r="AYG54" s="46"/>
      <c r="AYH54" s="46"/>
      <c r="AYI54" s="46"/>
      <c r="AYJ54" s="46"/>
      <c r="AYK54" s="46"/>
      <c r="AYL54" s="46"/>
      <c r="AYM54" s="46"/>
      <c r="AYN54" s="46"/>
      <c r="AYO54" s="46"/>
      <c r="AYP54" s="46"/>
      <c r="AYQ54" s="46"/>
      <c r="AYR54" s="46"/>
      <c r="AYS54" s="46"/>
      <c r="AYT54" s="46"/>
      <c r="AYU54" s="46"/>
      <c r="AYV54" s="46"/>
      <c r="AYW54" s="46"/>
      <c r="AYX54" s="46"/>
      <c r="AYY54" s="46"/>
      <c r="AYZ54" s="46"/>
      <c r="AZA54" s="46"/>
      <c r="AZB54" s="46"/>
      <c r="AZC54" s="46"/>
      <c r="AZD54" s="46"/>
      <c r="AZE54" s="46"/>
      <c r="AZF54" s="46"/>
      <c r="AZG54" s="46"/>
      <c r="AZH54" s="46"/>
      <c r="AZI54" s="46"/>
      <c r="AZJ54" s="46"/>
      <c r="AZK54" s="46"/>
      <c r="AZL54" s="46"/>
      <c r="AZM54" s="46"/>
      <c r="AZN54" s="46"/>
      <c r="AZO54" s="46"/>
      <c r="AZP54" s="46"/>
      <c r="AZQ54" s="46"/>
      <c r="AZR54" s="46"/>
      <c r="AZS54" s="46"/>
      <c r="AZT54" s="46"/>
      <c r="AZU54" s="46"/>
      <c r="AZV54" s="46"/>
      <c r="AZW54" s="46"/>
      <c r="AZX54" s="46"/>
      <c r="AZY54" s="46"/>
      <c r="AZZ54" s="46"/>
      <c r="BAA54" s="46"/>
      <c r="BAB54" s="46"/>
      <c r="BAC54" s="46"/>
      <c r="BAD54" s="46"/>
      <c r="BAE54" s="46"/>
      <c r="BAF54" s="46"/>
      <c r="BAG54" s="46"/>
      <c r="BAH54" s="46"/>
      <c r="BAI54" s="46"/>
      <c r="BAJ54" s="46"/>
      <c r="BAK54" s="46"/>
      <c r="BAL54" s="46"/>
      <c r="BAM54" s="46"/>
      <c r="BAN54" s="46"/>
      <c r="BAO54" s="46"/>
      <c r="BAP54" s="46"/>
      <c r="BAQ54" s="46"/>
      <c r="BAR54" s="46"/>
      <c r="BAS54" s="46"/>
      <c r="BAT54" s="46"/>
      <c r="BAU54" s="46"/>
      <c r="BAV54" s="46"/>
      <c r="BAW54" s="46"/>
      <c r="BAX54" s="46"/>
      <c r="BAY54" s="46"/>
      <c r="BAZ54" s="46"/>
      <c r="BBA54" s="46"/>
      <c r="BBB54" s="46"/>
      <c r="BBC54" s="46"/>
      <c r="BBD54" s="46"/>
      <c r="BBE54" s="46"/>
      <c r="BBF54" s="46"/>
      <c r="BBG54" s="46"/>
      <c r="BBH54" s="46"/>
      <c r="BBI54" s="46"/>
      <c r="BBJ54" s="46"/>
      <c r="BBK54" s="46"/>
      <c r="BBL54" s="46"/>
      <c r="BBM54" s="46"/>
      <c r="BBN54" s="46"/>
      <c r="BBO54" s="46"/>
      <c r="BBP54" s="46"/>
      <c r="BBQ54" s="46"/>
      <c r="BBR54" s="46"/>
      <c r="BBS54" s="46"/>
      <c r="BBT54" s="46"/>
      <c r="BBU54" s="46"/>
      <c r="BBV54" s="46"/>
      <c r="BBW54" s="46"/>
      <c r="BBX54" s="46"/>
      <c r="BBY54" s="46"/>
      <c r="BBZ54" s="46"/>
      <c r="BCA54" s="46"/>
      <c r="BCB54" s="46"/>
      <c r="BCC54" s="46"/>
      <c r="BCD54" s="46"/>
      <c r="BCE54" s="46"/>
      <c r="BCF54" s="46"/>
      <c r="BCG54" s="46"/>
      <c r="BCH54" s="46"/>
      <c r="BCI54" s="46"/>
      <c r="BCJ54" s="46"/>
      <c r="BCK54" s="46"/>
      <c r="BCL54" s="46"/>
      <c r="BCM54" s="46"/>
      <c r="BCN54" s="46"/>
      <c r="BCO54" s="46"/>
      <c r="BCP54" s="46"/>
      <c r="BCQ54" s="46"/>
      <c r="BCR54" s="46"/>
      <c r="BCS54" s="46"/>
      <c r="BCT54" s="46"/>
      <c r="BCU54" s="46"/>
      <c r="BCV54" s="46"/>
      <c r="BCW54" s="46"/>
      <c r="BCX54" s="46"/>
      <c r="BCY54" s="46"/>
      <c r="BCZ54" s="46"/>
      <c r="BDA54" s="46"/>
      <c r="BDB54" s="46"/>
      <c r="BDC54" s="46"/>
      <c r="BDD54" s="46"/>
      <c r="BDE54" s="46"/>
      <c r="BDF54" s="46"/>
      <c r="BDG54" s="46"/>
      <c r="BDH54" s="46"/>
      <c r="BDI54" s="46"/>
      <c r="BDJ54" s="46"/>
      <c r="BDK54" s="46"/>
      <c r="BDL54" s="46"/>
      <c r="BDM54" s="46"/>
      <c r="BDN54" s="46"/>
      <c r="BDO54" s="46"/>
      <c r="BDP54" s="46"/>
      <c r="BDQ54" s="46"/>
    </row>
    <row r="55" spans="1:83 1325:1473" s="11" customFormat="1" ht="15.75" hidden="1" thickBot="1" x14ac:dyDescent="0.3">
      <c r="A55" s="49"/>
      <c r="B55" s="49"/>
      <c r="C55" s="49"/>
      <c r="D55" s="49"/>
      <c r="E55" s="49"/>
      <c r="F55" s="49"/>
      <c r="G55" s="49"/>
      <c r="H55" s="49"/>
      <c r="I55" s="49"/>
      <c r="J55" s="49"/>
      <c r="K55" s="49"/>
      <c r="L55" s="49"/>
      <c r="M55" s="49"/>
      <c r="N55" s="55"/>
      <c r="O55" s="55"/>
      <c r="P55" s="55"/>
      <c r="Q55" s="55"/>
      <c r="R55" s="55"/>
      <c r="S55" s="55"/>
      <c r="T55" s="55"/>
      <c r="U55" s="55"/>
      <c r="V55" s="55"/>
      <c r="W55" s="55"/>
      <c r="X55" s="55"/>
      <c r="Y55" s="55"/>
      <c r="Z55" s="55"/>
      <c r="AA55" s="55"/>
      <c r="AB55" s="55"/>
      <c r="AC55" s="55"/>
      <c r="AD55" s="55"/>
      <c r="AE55" s="49"/>
      <c r="AF55" s="63"/>
      <c r="AG55" s="63"/>
      <c r="AH55" s="63"/>
      <c r="AI55" s="25" t="s">
        <v>19</v>
      </c>
      <c r="AJ55" s="25">
        <f>SUM(AJ23:AJ26)</f>
        <v>0</v>
      </c>
      <c r="AK55" s="25"/>
      <c r="AL55" s="25">
        <v>5</v>
      </c>
      <c r="AM55" s="25">
        <f t="shared" ref="AM55:AM56" si="11">AJ55*AL55</f>
        <v>0</v>
      </c>
      <c r="AN55" s="63"/>
      <c r="AO55" s="63"/>
      <c r="AP55" s="63"/>
      <c r="AQ55" s="63"/>
      <c r="AR55" s="63"/>
      <c r="AS55" s="63"/>
      <c r="AT55" s="63"/>
      <c r="AU55" s="33"/>
      <c r="AV55" s="44"/>
      <c r="AW55" s="45"/>
      <c r="AX55" s="45"/>
      <c r="AY55" s="45"/>
      <c r="AZ55" s="45"/>
      <c r="BA55" s="45"/>
      <c r="BB55" s="45"/>
      <c r="BC55" s="45"/>
      <c r="BD55" s="45"/>
      <c r="BE55" s="45"/>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AXY55" s="46"/>
      <c r="AXZ55" s="46"/>
      <c r="AYA55" s="46"/>
      <c r="AYB55" s="46"/>
      <c r="AYC55" s="46"/>
      <c r="AYD55" s="46"/>
      <c r="AYE55" s="46"/>
      <c r="AYF55" s="46"/>
      <c r="AYG55" s="46"/>
      <c r="AYH55" s="46"/>
      <c r="AYI55" s="46"/>
      <c r="AYJ55" s="46"/>
      <c r="AYK55" s="46"/>
      <c r="AYL55" s="46"/>
      <c r="AYM55" s="46"/>
      <c r="AYN55" s="46"/>
      <c r="AYO55" s="46"/>
      <c r="AYP55" s="46"/>
      <c r="AYQ55" s="46"/>
      <c r="AYR55" s="46"/>
      <c r="AYS55" s="46"/>
      <c r="AYT55" s="46"/>
      <c r="AYU55" s="46"/>
      <c r="AYV55" s="46"/>
      <c r="AYW55" s="46"/>
      <c r="AYX55" s="46"/>
      <c r="AYY55" s="46"/>
      <c r="AYZ55" s="46"/>
      <c r="AZA55" s="46"/>
      <c r="AZB55" s="46"/>
      <c r="AZC55" s="46"/>
      <c r="AZD55" s="46"/>
      <c r="AZE55" s="46"/>
      <c r="AZF55" s="46"/>
      <c r="AZG55" s="46"/>
      <c r="AZH55" s="46"/>
      <c r="AZI55" s="46"/>
      <c r="AZJ55" s="46"/>
      <c r="AZK55" s="46"/>
      <c r="AZL55" s="46"/>
      <c r="AZM55" s="46"/>
      <c r="AZN55" s="46"/>
      <c r="AZO55" s="46"/>
      <c r="AZP55" s="46"/>
      <c r="AZQ55" s="46"/>
      <c r="AZR55" s="46"/>
      <c r="AZS55" s="46"/>
      <c r="AZT55" s="46"/>
      <c r="AZU55" s="46"/>
      <c r="AZV55" s="46"/>
      <c r="AZW55" s="46"/>
      <c r="AZX55" s="46"/>
      <c r="AZY55" s="46"/>
      <c r="AZZ55" s="46"/>
      <c r="BAA55" s="46"/>
      <c r="BAB55" s="46"/>
      <c r="BAC55" s="46"/>
      <c r="BAD55" s="46"/>
      <c r="BAE55" s="46"/>
      <c r="BAF55" s="46"/>
      <c r="BAG55" s="46"/>
      <c r="BAH55" s="46"/>
      <c r="BAI55" s="46"/>
      <c r="BAJ55" s="46"/>
      <c r="BAK55" s="46"/>
      <c r="BAL55" s="46"/>
      <c r="BAM55" s="46"/>
      <c r="BAN55" s="46"/>
      <c r="BAO55" s="46"/>
      <c r="BAP55" s="46"/>
      <c r="BAQ55" s="46"/>
      <c r="BAR55" s="46"/>
      <c r="BAS55" s="46"/>
      <c r="BAT55" s="46"/>
      <c r="BAU55" s="46"/>
      <c r="BAV55" s="46"/>
      <c r="BAW55" s="46"/>
      <c r="BAX55" s="46"/>
      <c r="BAY55" s="46"/>
      <c r="BAZ55" s="46"/>
      <c r="BBA55" s="46"/>
      <c r="BBB55" s="46"/>
      <c r="BBC55" s="46"/>
      <c r="BBD55" s="46"/>
      <c r="BBE55" s="46"/>
      <c r="BBF55" s="46"/>
      <c r="BBG55" s="46"/>
      <c r="BBH55" s="46"/>
      <c r="BBI55" s="46"/>
      <c r="BBJ55" s="46"/>
      <c r="BBK55" s="46"/>
      <c r="BBL55" s="46"/>
      <c r="BBM55" s="46"/>
      <c r="BBN55" s="46"/>
      <c r="BBO55" s="46"/>
      <c r="BBP55" s="46"/>
      <c r="BBQ55" s="46"/>
      <c r="BBR55" s="46"/>
      <c r="BBS55" s="46"/>
      <c r="BBT55" s="46"/>
      <c r="BBU55" s="46"/>
      <c r="BBV55" s="46"/>
      <c r="BBW55" s="46"/>
      <c r="BBX55" s="46"/>
      <c r="BBY55" s="46"/>
      <c r="BBZ55" s="46"/>
      <c r="BCA55" s="46"/>
      <c r="BCB55" s="46"/>
      <c r="BCC55" s="46"/>
      <c r="BCD55" s="46"/>
      <c r="BCE55" s="46"/>
      <c r="BCF55" s="46"/>
      <c r="BCG55" s="46"/>
      <c r="BCH55" s="46"/>
      <c r="BCI55" s="46"/>
      <c r="BCJ55" s="46"/>
      <c r="BCK55" s="46"/>
      <c r="BCL55" s="46"/>
      <c r="BCM55" s="46"/>
      <c r="BCN55" s="46"/>
      <c r="BCO55" s="46"/>
      <c r="BCP55" s="46"/>
      <c r="BCQ55" s="46"/>
      <c r="BCR55" s="46"/>
      <c r="BCS55" s="46"/>
      <c r="BCT55" s="46"/>
      <c r="BCU55" s="46"/>
      <c r="BCV55" s="46"/>
      <c r="BCW55" s="46"/>
      <c r="BCX55" s="46"/>
      <c r="BCY55" s="46"/>
      <c r="BCZ55" s="46"/>
      <c r="BDA55" s="46"/>
      <c r="BDB55" s="46"/>
      <c r="BDC55" s="46"/>
      <c r="BDD55" s="46"/>
      <c r="BDE55" s="46"/>
      <c r="BDF55" s="46"/>
      <c r="BDG55" s="46"/>
      <c r="BDH55" s="46"/>
      <c r="BDI55" s="46"/>
      <c r="BDJ55" s="46"/>
      <c r="BDK55" s="46"/>
      <c r="BDL55" s="46"/>
      <c r="BDM55" s="46"/>
      <c r="BDN55" s="46"/>
      <c r="BDO55" s="46"/>
      <c r="BDP55" s="46"/>
      <c r="BDQ55" s="46"/>
    </row>
    <row r="56" spans="1:83 1325:1473" s="4" customFormat="1" ht="19.5" thickBot="1" x14ac:dyDescent="0.35">
      <c r="A56" s="13"/>
      <c r="B56" s="111" t="s">
        <v>179</v>
      </c>
      <c r="C56" s="112"/>
      <c r="D56" s="90" t="s">
        <v>10</v>
      </c>
      <c r="E56" s="13"/>
      <c r="F56" s="13"/>
      <c r="G56" s="13"/>
      <c r="H56" s="13"/>
      <c r="I56" s="13"/>
      <c r="J56" s="13"/>
      <c r="K56" s="13"/>
      <c r="L56" s="13"/>
      <c r="M56" s="13"/>
      <c r="N56" s="54"/>
      <c r="O56" s="54"/>
      <c r="P56" s="54"/>
      <c r="R56" s="54"/>
      <c r="S56" s="54"/>
      <c r="T56" s="54"/>
      <c r="U56" s="54"/>
      <c r="V56" s="54"/>
      <c r="W56" s="54"/>
      <c r="X56" s="54"/>
      <c r="Y56" s="54"/>
      <c r="Z56" s="54"/>
      <c r="AA56" s="54"/>
      <c r="AB56" s="54"/>
      <c r="AC56" s="54"/>
      <c r="AD56" s="54"/>
      <c r="AE56" s="13"/>
      <c r="AF56" s="25"/>
      <c r="AG56" s="25"/>
      <c r="AH56" s="25"/>
      <c r="AI56" s="25" t="s">
        <v>73</v>
      </c>
      <c r="AJ56" s="25">
        <f>AJ22</f>
        <v>0</v>
      </c>
      <c r="AK56" s="25"/>
      <c r="AL56" s="25">
        <v>10</v>
      </c>
      <c r="AM56" s="25">
        <f t="shared" si="11"/>
        <v>0</v>
      </c>
      <c r="AN56" s="25"/>
      <c r="AO56" s="25"/>
      <c r="AP56" s="25"/>
      <c r="AQ56" s="25"/>
      <c r="AS56" s="25"/>
      <c r="AT56" s="25"/>
      <c r="AU56" s="25"/>
      <c r="AV56" s="35"/>
      <c r="AW56" s="36"/>
      <c r="AX56" s="36"/>
      <c r="AY56" s="36"/>
      <c r="AZ56" s="36"/>
      <c r="BA56" s="36"/>
      <c r="BB56" s="36"/>
      <c r="BC56" s="36"/>
      <c r="BD56" s="36"/>
      <c r="BE56" s="36"/>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AXY56" s="37"/>
      <c r="AXZ56" s="37"/>
      <c r="AYA56" s="37"/>
      <c r="AYB56" s="37"/>
      <c r="AYC56" s="37"/>
      <c r="AYD56" s="37"/>
      <c r="AYE56" s="37"/>
      <c r="AYF56" s="37"/>
      <c r="AYG56" s="37"/>
      <c r="AYH56" s="37"/>
      <c r="AYI56" s="37"/>
      <c r="AYJ56" s="37"/>
      <c r="AYK56" s="37"/>
      <c r="AYL56" s="37"/>
      <c r="AYM56" s="37"/>
      <c r="AYN56" s="37"/>
      <c r="AYO56" s="37"/>
      <c r="AYP56" s="37"/>
      <c r="AYQ56" s="37"/>
      <c r="AYR56" s="37"/>
      <c r="AYS56" s="37"/>
      <c r="AYT56" s="37"/>
      <c r="AYU56" s="37"/>
      <c r="AYV56" s="37"/>
      <c r="AYW56" s="37"/>
      <c r="AYX56" s="37"/>
      <c r="AYY56" s="37"/>
      <c r="AYZ56" s="37"/>
      <c r="AZA56" s="37"/>
      <c r="AZB56" s="37"/>
      <c r="AZC56" s="37"/>
      <c r="AZD56" s="37"/>
      <c r="AZE56" s="37"/>
      <c r="AZF56" s="37"/>
      <c r="AZG56" s="37"/>
      <c r="AZH56" s="37"/>
      <c r="AZI56" s="37"/>
      <c r="AZJ56" s="37"/>
      <c r="AZK56" s="37"/>
      <c r="AZL56" s="37"/>
      <c r="AZM56" s="37"/>
      <c r="AZN56" s="37"/>
      <c r="AZO56" s="37"/>
      <c r="AZP56" s="37"/>
      <c r="AZQ56" s="37"/>
      <c r="AZR56" s="37"/>
      <c r="AZS56" s="37"/>
      <c r="AZT56" s="37"/>
      <c r="AZU56" s="37"/>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U56" s="37"/>
      <c r="BAV56" s="37"/>
      <c r="BAW56" s="37"/>
      <c r="BAX56" s="37"/>
      <c r="BAY56" s="37"/>
      <c r="BAZ56" s="37"/>
      <c r="BBA56" s="37"/>
      <c r="BBB56" s="37"/>
      <c r="BBC56" s="37"/>
      <c r="BBD56" s="37"/>
      <c r="BBE56" s="37"/>
      <c r="BBF56" s="37"/>
      <c r="BBG56" s="37"/>
      <c r="BBH56" s="37"/>
      <c r="BBI56" s="37"/>
      <c r="BBJ56" s="37"/>
      <c r="BBK56" s="37"/>
      <c r="BBL56" s="37"/>
      <c r="BBM56" s="37"/>
      <c r="BBN56" s="37"/>
      <c r="BBO56" s="37"/>
      <c r="BBP56" s="37"/>
      <c r="BBQ56" s="37"/>
      <c r="BBR56" s="37"/>
      <c r="BBS56" s="37"/>
      <c r="BBT56" s="37"/>
      <c r="BBU56" s="37"/>
      <c r="BBV56" s="37"/>
      <c r="BBW56" s="37"/>
      <c r="BBX56" s="37"/>
      <c r="BBY56" s="37"/>
      <c r="BBZ56" s="37"/>
      <c r="BCA56" s="37"/>
      <c r="BCB56" s="37"/>
      <c r="BCC56" s="37"/>
      <c r="BCD56" s="37"/>
      <c r="BCE56" s="37"/>
      <c r="BCF56" s="37"/>
      <c r="BCG56" s="37"/>
      <c r="BCH56" s="37"/>
      <c r="BCI56" s="37"/>
      <c r="BCJ56" s="37"/>
      <c r="BCK56" s="37"/>
      <c r="BCL56" s="37"/>
      <c r="BCM56" s="37"/>
      <c r="BCN56" s="37"/>
      <c r="BCO56" s="37"/>
      <c r="BCP56" s="37"/>
      <c r="BCQ56" s="37"/>
      <c r="BCR56" s="37"/>
      <c r="BCS56" s="37"/>
      <c r="BCT56" s="37"/>
      <c r="BCU56" s="37"/>
      <c r="BCV56" s="37"/>
      <c r="BCW56" s="37"/>
      <c r="BCX56" s="37"/>
      <c r="BCY56" s="37"/>
      <c r="BCZ56" s="37"/>
      <c r="BDA56" s="37"/>
      <c r="BDB56" s="37"/>
      <c r="BDC56" s="37"/>
      <c r="BDD56" s="37"/>
      <c r="BDE56" s="37"/>
      <c r="BDF56" s="37"/>
      <c r="BDG56" s="37"/>
      <c r="BDH56" s="37"/>
      <c r="BDI56" s="37"/>
      <c r="BDJ56" s="37"/>
      <c r="BDK56" s="37"/>
      <c r="BDL56" s="37"/>
      <c r="BDM56" s="37"/>
      <c r="BDN56" s="37"/>
      <c r="BDO56" s="37"/>
      <c r="BDP56" s="37"/>
      <c r="BDQ56" s="37"/>
    </row>
    <row r="57" spans="1:83 1325:1473" s="4" customFormat="1" ht="15.75" thickBot="1" x14ac:dyDescent="0.3">
      <c r="A57" s="13"/>
      <c r="B57" s="113" t="s">
        <v>138</v>
      </c>
      <c r="C57" s="112"/>
      <c r="D57" s="156"/>
      <c r="E57" s="13"/>
      <c r="F57" s="13"/>
      <c r="G57" s="13"/>
      <c r="H57" s="13"/>
      <c r="I57" s="13"/>
      <c r="J57" s="13"/>
      <c r="K57" s="13"/>
      <c r="L57" s="13"/>
      <c r="M57" s="13"/>
      <c r="N57" s="54"/>
      <c r="O57" s="54"/>
      <c r="P57" s="54"/>
      <c r="Q57" s="54"/>
      <c r="R57" s="54"/>
      <c r="S57" s="54"/>
      <c r="T57" s="54"/>
      <c r="U57" s="54"/>
      <c r="V57" s="54"/>
      <c r="W57" s="54"/>
      <c r="X57" s="54"/>
      <c r="Y57" s="54"/>
      <c r="Z57" s="54"/>
      <c r="AA57" s="54"/>
      <c r="AB57" s="54"/>
      <c r="AC57" s="54"/>
      <c r="AD57" s="54"/>
      <c r="AE57" s="13"/>
      <c r="AF57" s="25"/>
      <c r="AG57" s="25"/>
      <c r="AH57" s="25"/>
      <c r="AJ57" s="25"/>
      <c r="AK57" s="25"/>
      <c r="AL57" s="25"/>
      <c r="AM57" s="25"/>
      <c r="AN57" s="25"/>
      <c r="AO57" s="25"/>
      <c r="AP57" s="9" t="s">
        <v>49</v>
      </c>
      <c r="AQ57" s="71"/>
      <c r="AR57" s="77" t="str">
        <f>IF(D57="x",1,"0")</f>
        <v>0</v>
      </c>
      <c r="AS57" s="25"/>
      <c r="AT57" s="25"/>
      <c r="AU57" s="25"/>
      <c r="AV57" s="35"/>
      <c r="AW57" s="36"/>
      <c r="AX57" s="36"/>
      <c r="AY57" s="36"/>
      <c r="AZ57" s="36"/>
      <c r="BA57" s="36"/>
      <c r="BB57" s="36"/>
      <c r="BC57" s="36"/>
      <c r="BD57" s="36"/>
      <c r="BE57" s="36"/>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AXY57" s="37"/>
      <c r="AXZ57" s="37"/>
      <c r="AYA57" s="37"/>
      <c r="AYB57" s="37"/>
      <c r="AYC57" s="37"/>
      <c r="AYD57" s="37"/>
      <c r="AYE57" s="37"/>
      <c r="AYF57" s="37"/>
      <c r="AYG57" s="37"/>
      <c r="AYH57" s="37"/>
      <c r="AYI57" s="37"/>
      <c r="AYJ57" s="37"/>
      <c r="AYK57" s="37"/>
      <c r="AYL57" s="37"/>
      <c r="AYM57" s="37"/>
      <c r="AYN57" s="37"/>
      <c r="AYO57" s="37"/>
      <c r="AYP57" s="37"/>
      <c r="AYQ57" s="37"/>
      <c r="AYR57" s="37"/>
      <c r="AYS57" s="37"/>
      <c r="AYT57" s="37"/>
      <c r="AYU57" s="37"/>
      <c r="AYV57" s="37"/>
      <c r="AYW57" s="37"/>
      <c r="AYX57" s="37"/>
      <c r="AYY57" s="37"/>
      <c r="AYZ57" s="37"/>
      <c r="AZA57" s="37"/>
      <c r="AZB57" s="37"/>
      <c r="AZC57" s="37"/>
      <c r="AZD57" s="37"/>
      <c r="AZE57" s="37"/>
      <c r="AZF57" s="37"/>
      <c r="AZG57" s="37"/>
      <c r="AZH57" s="37"/>
      <c r="AZI57" s="37"/>
      <c r="AZJ57" s="37"/>
      <c r="AZK57" s="37"/>
      <c r="AZL57" s="37"/>
      <c r="AZM57" s="37"/>
      <c r="AZN57" s="37"/>
      <c r="AZO57" s="37"/>
      <c r="AZP57" s="37"/>
      <c r="AZQ57" s="37"/>
      <c r="AZR57" s="37"/>
      <c r="AZS57" s="37"/>
      <c r="AZT57" s="37"/>
      <c r="AZU57" s="37"/>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U57" s="37"/>
      <c r="BAV57" s="37"/>
      <c r="BAW57" s="37"/>
      <c r="BAX57" s="37"/>
      <c r="BAY57" s="37"/>
      <c r="BAZ57" s="37"/>
      <c r="BBA57" s="37"/>
      <c r="BBB57" s="37"/>
      <c r="BBC57" s="37"/>
      <c r="BBD57" s="37"/>
      <c r="BBE57" s="37"/>
      <c r="BBF57" s="37"/>
      <c r="BBG57" s="37"/>
      <c r="BBH57" s="37"/>
      <c r="BBI57" s="37"/>
      <c r="BBJ57" s="37"/>
      <c r="BBK57" s="37"/>
      <c r="BBL57" s="37"/>
      <c r="BBM57" s="37"/>
      <c r="BBN57" s="37"/>
      <c r="BBO57" s="37"/>
      <c r="BBP57" s="37"/>
      <c r="BBQ57" s="37"/>
      <c r="BBR57" s="37"/>
      <c r="BBS57" s="37"/>
      <c r="BBT57" s="37"/>
      <c r="BBU57" s="37"/>
      <c r="BBV57" s="37"/>
      <c r="BBW57" s="37"/>
      <c r="BBX57" s="37"/>
      <c r="BBY57" s="37"/>
      <c r="BBZ57" s="37"/>
      <c r="BCA57" s="37"/>
      <c r="BCB57" s="37"/>
      <c r="BCC57" s="37"/>
      <c r="BCD57" s="37"/>
      <c r="BCE57" s="37"/>
      <c r="BCF57" s="37"/>
      <c r="BCG57" s="37"/>
      <c r="BCH57" s="37"/>
      <c r="BCI57" s="37"/>
      <c r="BCJ57" s="37"/>
      <c r="BCK57" s="37"/>
      <c r="BCL57" s="37"/>
      <c r="BCM57" s="37"/>
      <c r="BCN57" s="37"/>
      <c r="BCO57" s="37"/>
      <c r="BCP57" s="37"/>
      <c r="BCQ57" s="37"/>
      <c r="BCR57" s="37"/>
      <c r="BCS57" s="37"/>
      <c r="BCT57" s="37"/>
      <c r="BCU57" s="37"/>
      <c r="BCV57" s="37"/>
      <c r="BCW57" s="37"/>
      <c r="BCX57" s="37"/>
      <c r="BCY57" s="37"/>
      <c r="BCZ57" s="37"/>
      <c r="BDA57" s="37"/>
      <c r="BDB57" s="37"/>
      <c r="BDC57" s="37"/>
      <c r="BDD57" s="37"/>
      <c r="BDE57" s="37"/>
      <c r="BDF57" s="37"/>
      <c r="BDG57" s="37"/>
      <c r="BDH57" s="37"/>
      <c r="BDI57" s="37"/>
      <c r="BDJ57" s="37"/>
      <c r="BDK57" s="37"/>
      <c r="BDL57" s="37"/>
      <c r="BDM57" s="37"/>
      <c r="BDN57" s="37"/>
      <c r="BDO57" s="37"/>
      <c r="BDP57" s="37"/>
      <c r="BDQ57" s="37"/>
    </row>
    <row r="58" spans="1:83 1325:1473" s="4" customFormat="1" ht="16.5" customHeight="1" thickBot="1" x14ac:dyDescent="0.3">
      <c r="A58" s="13"/>
      <c r="B58" s="113" t="s">
        <v>140</v>
      </c>
      <c r="C58" s="112"/>
      <c r="D58" s="156"/>
      <c r="E58" s="13"/>
      <c r="F58" s="13"/>
      <c r="G58" s="13"/>
      <c r="H58" s="13"/>
      <c r="I58" s="13"/>
      <c r="J58" s="13"/>
      <c r="K58" s="13"/>
      <c r="L58" s="13"/>
      <c r="M58" s="13"/>
      <c r="N58" s="54"/>
      <c r="O58" s="54"/>
      <c r="P58" s="54"/>
      <c r="Q58" s="54"/>
      <c r="R58" s="54"/>
      <c r="S58" s="54"/>
      <c r="T58" s="54"/>
      <c r="U58" s="54"/>
      <c r="V58" s="54"/>
      <c r="W58" s="54"/>
      <c r="X58" s="54"/>
      <c r="Y58" s="54"/>
      <c r="Z58" s="54"/>
      <c r="AA58" s="54"/>
      <c r="AB58" s="54"/>
      <c r="AC58" s="54"/>
      <c r="AD58" s="54"/>
      <c r="AE58" s="13"/>
      <c r="AF58" s="25"/>
      <c r="AG58" s="25"/>
      <c r="AH58" s="25"/>
      <c r="AI58" s="53"/>
      <c r="AJ58" s="53"/>
      <c r="AK58" s="53"/>
      <c r="AL58" s="53"/>
      <c r="AM58" s="53">
        <f>SUM(AM54:AM56)</f>
        <v>0</v>
      </c>
      <c r="AN58" s="25" t="s">
        <v>76</v>
      </c>
      <c r="AO58" s="25"/>
      <c r="AP58" s="9" t="s">
        <v>13</v>
      </c>
      <c r="AQ58" s="71"/>
      <c r="AR58" s="77" t="str">
        <f>IF(D58="x",1,"0")</f>
        <v>0</v>
      </c>
      <c r="AS58" s="25"/>
      <c r="AT58" s="25"/>
      <c r="AU58" s="25"/>
      <c r="AV58" s="35"/>
      <c r="AW58" s="36"/>
      <c r="AX58" s="36"/>
      <c r="AY58" s="36"/>
      <c r="AZ58" s="36"/>
      <c r="BA58" s="36"/>
      <c r="BB58" s="36"/>
      <c r="BC58" s="36"/>
      <c r="BD58" s="36"/>
      <c r="BE58" s="36"/>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AXY58" s="37"/>
      <c r="AXZ58" s="37"/>
      <c r="AYA58" s="37"/>
      <c r="AYB58" s="37"/>
      <c r="AYC58" s="37"/>
      <c r="AYD58" s="37"/>
      <c r="AYE58" s="37"/>
      <c r="AYF58" s="37"/>
      <c r="AYG58" s="37"/>
      <c r="AYH58" s="37"/>
      <c r="AYI58" s="37"/>
      <c r="AYJ58" s="37"/>
      <c r="AYK58" s="37"/>
      <c r="AYL58" s="37"/>
      <c r="AYM58" s="37"/>
      <c r="AYN58" s="37"/>
      <c r="AYO58" s="37"/>
      <c r="AYP58" s="37"/>
      <c r="AYQ58" s="37"/>
      <c r="AYR58" s="37"/>
      <c r="AYS58" s="37"/>
      <c r="AYT58" s="37"/>
      <c r="AYU58" s="37"/>
      <c r="AYV58" s="37"/>
      <c r="AYW58" s="37"/>
      <c r="AYX58" s="37"/>
      <c r="AYY58" s="37"/>
      <c r="AYZ58" s="37"/>
      <c r="AZA58" s="37"/>
      <c r="AZB58" s="37"/>
      <c r="AZC58" s="37"/>
      <c r="AZD58" s="37"/>
      <c r="AZE58" s="37"/>
      <c r="AZF58" s="37"/>
      <c r="AZG58" s="37"/>
      <c r="AZH58" s="37"/>
      <c r="AZI58" s="37"/>
      <c r="AZJ58" s="37"/>
      <c r="AZK58" s="37"/>
      <c r="AZL58" s="37"/>
      <c r="AZM58" s="37"/>
      <c r="AZN58" s="37"/>
      <c r="AZO58" s="37"/>
      <c r="AZP58" s="37"/>
      <c r="AZQ58" s="37"/>
      <c r="AZR58" s="37"/>
      <c r="AZS58" s="37"/>
      <c r="AZT58" s="37"/>
      <c r="AZU58" s="37"/>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U58" s="37"/>
      <c r="BAV58" s="37"/>
      <c r="BAW58" s="37"/>
      <c r="BAX58" s="37"/>
      <c r="BAY58" s="37"/>
      <c r="BAZ58" s="37"/>
      <c r="BBA58" s="37"/>
      <c r="BBB58" s="37"/>
      <c r="BBC58" s="37"/>
      <c r="BBD58" s="37"/>
      <c r="BBE58" s="37"/>
      <c r="BBF58" s="37"/>
      <c r="BBG58" s="37"/>
      <c r="BBH58" s="37"/>
      <c r="BBI58" s="37"/>
      <c r="BBJ58" s="37"/>
      <c r="BBK58" s="37"/>
      <c r="BBL58" s="37"/>
      <c r="BBM58" s="37"/>
      <c r="BBN58" s="37"/>
      <c r="BBO58" s="37"/>
      <c r="BBP58" s="37"/>
      <c r="BBQ58" s="37"/>
      <c r="BBR58" s="37"/>
      <c r="BBS58" s="37"/>
      <c r="BBT58" s="37"/>
      <c r="BBU58" s="37"/>
      <c r="BBV58" s="37"/>
      <c r="BBW58" s="37"/>
      <c r="BBX58" s="37"/>
      <c r="BBY58" s="37"/>
      <c r="BBZ58" s="37"/>
      <c r="BCA58" s="37"/>
      <c r="BCB58" s="37"/>
      <c r="BCC58" s="37"/>
      <c r="BCD58" s="37"/>
      <c r="BCE58" s="37"/>
      <c r="BCF58" s="37"/>
      <c r="BCG58" s="37"/>
      <c r="BCH58" s="37"/>
      <c r="BCI58" s="37"/>
      <c r="BCJ58" s="37"/>
      <c r="BCK58" s="37"/>
      <c r="BCL58" s="37"/>
      <c r="BCM58" s="37"/>
      <c r="BCN58" s="37"/>
      <c r="BCO58" s="37"/>
      <c r="BCP58" s="37"/>
      <c r="BCQ58" s="37"/>
      <c r="BCR58" s="37"/>
      <c r="BCS58" s="37"/>
      <c r="BCT58" s="37"/>
      <c r="BCU58" s="37"/>
      <c r="BCV58" s="37"/>
      <c r="BCW58" s="37"/>
      <c r="BCX58" s="37"/>
      <c r="BCY58" s="37"/>
      <c r="BCZ58" s="37"/>
      <c r="BDA58" s="37"/>
      <c r="BDB58" s="37"/>
      <c r="BDC58" s="37"/>
      <c r="BDD58" s="37"/>
      <c r="BDE58" s="37"/>
      <c r="BDF58" s="37"/>
      <c r="BDG58" s="37"/>
      <c r="BDH58" s="37"/>
      <c r="BDI58" s="37"/>
      <c r="BDJ58" s="37"/>
      <c r="BDK58" s="37"/>
      <c r="BDL58" s="37"/>
      <c r="BDM58" s="37"/>
      <c r="BDN58" s="37"/>
      <c r="BDO58" s="37"/>
      <c r="BDP58" s="37"/>
      <c r="BDQ58" s="37"/>
    </row>
    <row r="59" spans="1:83 1325:1473" s="4" customFormat="1" ht="15.75" thickBot="1" x14ac:dyDescent="0.3">
      <c r="A59" s="13"/>
      <c r="B59" s="113" t="s">
        <v>139</v>
      </c>
      <c r="C59" s="112"/>
      <c r="D59" s="156"/>
      <c r="E59" s="13"/>
      <c r="F59" s="13"/>
      <c r="G59" s="13"/>
      <c r="H59" s="13"/>
      <c r="I59" s="13"/>
      <c r="J59" s="13"/>
      <c r="K59" s="13"/>
      <c r="L59" s="13"/>
      <c r="M59" s="13"/>
      <c r="N59" s="54"/>
      <c r="O59" s="54"/>
      <c r="P59" s="54"/>
      <c r="Q59" s="54"/>
      <c r="R59" s="54"/>
      <c r="S59" s="54"/>
      <c r="T59" s="54"/>
      <c r="U59" s="54"/>
      <c r="V59" s="54"/>
      <c r="W59" s="54"/>
      <c r="X59" s="54"/>
      <c r="Y59" s="54"/>
      <c r="Z59" s="54"/>
      <c r="AA59" s="54"/>
      <c r="AB59" s="54"/>
      <c r="AC59" s="54"/>
      <c r="AD59" s="54"/>
      <c r="AE59" s="13"/>
      <c r="AF59" s="25"/>
      <c r="AG59" s="25"/>
      <c r="AH59" s="25"/>
      <c r="AI59" s="25"/>
      <c r="AJ59" s="25"/>
      <c r="AK59" s="25"/>
      <c r="AL59" s="25"/>
      <c r="AM59" s="25">
        <f>(AM58/15)</f>
        <v>0</v>
      </c>
      <c r="AN59" s="25"/>
      <c r="AO59" s="25"/>
      <c r="AP59" s="34" t="s">
        <v>50</v>
      </c>
      <c r="AQ59" s="28"/>
      <c r="AR59" s="76" t="str">
        <f>IF(D59="x",1,"0")</f>
        <v>0</v>
      </c>
      <c r="AS59" s="25"/>
      <c r="AT59" s="25"/>
      <c r="AU59" s="25"/>
      <c r="AV59" s="35"/>
      <c r="AW59" s="36"/>
      <c r="AX59" s="36"/>
      <c r="AY59" s="36"/>
      <c r="AZ59" s="36"/>
      <c r="BA59" s="36"/>
      <c r="BB59" s="36"/>
      <c r="BC59" s="36"/>
      <c r="BD59" s="36"/>
      <c r="BE59" s="36"/>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AXY59" s="37"/>
      <c r="AXZ59" s="37"/>
      <c r="AYA59" s="37"/>
      <c r="AYB59" s="37"/>
      <c r="AYC59" s="37"/>
      <c r="AYD59" s="37"/>
      <c r="AYE59" s="37"/>
      <c r="AYF59" s="37"/>
      <c r="AYG59" s="37"/>
      <c r="AYH59" s="37"/>
      <c r="AYI59" s="37"/>
      <c r="AYJ59" s="37"/>
      <c r="AYK59" s="37"/>
      <c r="AYL59" s="37"/>
      <c r="AYM59" s="37"/>
      <c r="AYN59" s="37"/>
      <c r="AYO59" s="37"/>
      <c r="AYP59" s="37"/>
      <c r="AYQ59" s="37"/>
      <c r="AYR59" s="37"/>
      <c r="AYS59" s="37"/>
      <c r="AYT59" s="37"/>
      <c r="AYU59" s="37"/>
      <c r="AYV59" s="37"/>
      <c r="AYW59" s="37"/>
      <c r="AYX59" s="37"/>
      <c r="AYY59" s="37"/>
      <c r="AYZ59" s="37"/>
      <c r="AZA59" s="37"/>
      <c r="AZB59" s="37"/>
      <c r="AZC59" s="37"/>
      <c r="AZD59" s="37"/>
      <c r="AZE59" s="37"/>
      <c r="AZF59" s="37"/>
      <c r="AZG59" s="37"/>
      <c r="AZH59" s="37"/>
      <c r="AZI59" s="37"/>
      <c r="AZJ59" s="37"/>
      <c r="AZK59" s="37"/>
      <c r="AZL59" s="37"/>
      <c r="AZM59" s="37"/>
      <c r="AZN59" s="37"/>
      <c r="AZO59" s="37"/>
      <c r="AZP59" s="37"/>
      <c r="AZQ59" s="37"/>
      <c r="AZR59" s="37"/>
      <c r="AZS59" s="37"/>
      <c r="AZT59" s="37"/>
      <c r="AZU59" s="37"/>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U59" s="37"/>
      <c r="BAV59" s="37"/>
      <c r="BAW59" s="37"/>
      <c r="BAX59" s="37"/>
      <c r="BAY59" s="37"/>
      <c r="BAZ59" s="37"/>
      <c r="BBA59" s="37"/>
      <c r="BBB59" s="37"/>
      <c r="BBC59" s="37"/>
      <c r="BBD59" s="37"/>
      <c r="BBE59" s="37"/>
      <c r="BBF59" s="37"/>
      <c r="BBG59" s="37"/>
      <c r="BBH59" s="37"/>
      <c r="BBI59" s="37"/>
      <c r="BBJ59" s="37"/>
      <c r="BBK59" s="37"/>
      <c r="BBL59" s="37"/>
      <c r="BBM59" s="37"/>
      <c r="BBN59" s="37"/>
      <c r="BBO59" s="37"/>
      <c r="BBP59" s="37"/>
      <c r="BBQ59" s="37"/>
      <c r="BBR59" s="37"/>
      <c r="BBS59" s="37"/>
      <c r="BBT59" s="37"/>
      <c r="BBU59" s="37"/>
      <c r="BBV59" s="37"/>
      <c r="BBW59" s="37"/>
      <c r="BBX59" s="37"/>
      <c r="BBY59" s="37"/>
      <c r="BBZ59" s="37"/>
      <c r="BCA59" s="37"/>
      <c r="BCB59" s="37"/>
      <c r="BCC59" s="37"/>
      <c r="BCD59" s="37"/>
      <c r="BCE59" s="37"/>
      <c r="BCF59" s="37"/>
      <c r="BCG59" s="37"/>
      <c r="BCH59" s="37"/>
      <c r="BCI59" s="37"/>
      <c r="BCJ59" s="37"/>
      <c r="BCK59" s="37"/>
      <c r="BCL59" s="37"/>
      <c r="BCM59" s="37"/>
      <c r="BCN59" s="37"/>
      <c r="BCO59" s="37"/>
      <c r="BCP59" s="37"/>
      <c r="BCQ59" s="37"/>
      <c r="BCR59" s="37"/>
      <c r="BCS59" s="37"/>
      <c r="BCT59" s="37"/>
      <c r="BCU59" s="37"/>
      <c r="BCV59" s="37"/>
      <c r="BCW59" s="37"/>
      <c r="BCX59" s="37"/>
      <c r="BCY59" s="37"/>
      <c r="BCZ59" s="37"/>
      <c r="BDA59" s="37"/>
      <c r="BDB59" s="37"/>
      <c r="BDC59" s="37"/>
      <c r="BDD59" s="37"/>
      <c r="BDE59" s="37"/>
      <c r="BDF59" s="37"/>
      <c r="BDG59" s="37"/>
      <c r="BDH59" s="37"/>
      <c r="BDI59" s="37"/>
      <c r="BDJ59" s="37"/>
      <c r="BDK59" s="37"/>
      <c r="BDL59" s="37"/>
      <c r="BDM59" s="37"/>
      <c r="BDN59" s="37"/>
      <c r="BDO59" s="37"/>
      <c r="BDP59" s="37"/>
      <c r="BDQ59" s="37"/>
    </row>
    <row r="60" spans="1:83 1325:1473" s="4" customFormat="1" ht="15.75" thickBot="1" x14ac:dyDescent="0.3">
      <c r="A60" s="13"/>
      <c r="B60" s="13"/>
      <c r="C60" s="13"/>
      <c r="D60" s="13"/>
      <c r="E60" s="13"/>
      <c r="F60" s="13"/>
      <c r="G60" s="13"/>
      <c r="H60" s="13"/>
      <c r="I60" s="13"/>
      <c r="J60" s="13"/>
      <c r="K60" s="13"/>
      <c r="L60" s="13"/>
      <c r="M60" s="13"/>
      <c r="N60" s="54"/>
      <c r="O60" s="54"/>
      <c r="P60" s="54"/>
      <c r="Q60" s="54"/>
      <c r="R60" s="54"/>
      <c r="S60" s="54"/>
      <c r="T60" s="54"/>
      <c r="U60" s="54"/>
      <c r="V60" s="54"/>
      <c r="W60" s="54"/>
      <c r="X60" s="54"/>
      <c r="Y60" s="54"/>
      <c r="Z60" s="54"/>
      <c r="AA60" s="54"/>
      <c r="AB60" s="54"/>
      <c r="AC60" s="54"/>
      <c r="AD60" s="54"/>
      <c r="AE60" s="13"/>
      <c r="AF60" s="25"/>
      <c r="AG60" s="25"/>
      <c r="AH60" s="25"/>
      <c r="AI60" s="25"/>
      <c r="AJ60" s="25"/>
      <c r="AK60" s="25"/>
      <c r="AL60" s="25"/>
      <c r="AM60" s="25">
        <f>ROUNDUP(AM59,0)</f>
        <v>0</v>
      </c>
      <c r="AN60" s="25" t="s">
        <v>75</v>
      </c>
      <c r="AO60" s="25"/>
      <c r="AP60" s="25"/>
      <c r="AQ60" s="25"/>
      <c r="AR60" s="25"/>
      <c r="AS60" s="25"/>
      <c r="AT60" s="25"/>
      <c r="AU60" s="25"/>
      <c r="AV60" s="35"/>
      <c r="AW60" s="36"/>
      <c r="AX60" s="36"/>
      <c r="AY60" s="36"/>
      <c r="AZ60" s="36"/>
      <c r="BA60" s="36"/>
      <c r="BB60" s="36"/>
      <c r="BC60" s="36"/>
      <c r="BD60" s="36"/>
      <c r="BE60" s="36"/>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AXY60" s="37"/>
      <c r="AXZ60" s="37"/>
      <c r="AYA60" s="37"/>
      <c r="AYB60" s="37"/>
      <c r="AYC60" s="37"/>
      <c r="AYD60" s="37"/>
      <c r="AYE60" s="37"/>
      <c r="AYF60" s="37"/>
      <c r="AYG60" s="37"/>
      <c r="AYH60" s="37"/>
      <c r="AYI60" s="37"/>
      <c r="AYJ60" s="37"/>
      <c r="AYK60" s="37"/>
      <c r="AYL60" s="37"/>
      <c r="AYM60" s="37"/>
      <c r="AYN60" s="37"/>
      <c r="AYO60" s="37"/>
      <c r="AYP60" s="37"/>
      <c r="AYQ60" s="37"/>
      <c r="AYR60" s="37"/>
      <c r="AYS60" s="37"/>
      <c r="AYT60" s="37"/>
      <c r="AYU60" s="37"/>
      <c r="AYV60" s="37"/>
      <c r="AYW60" s="37"/>
      <c r="AYX60" s="37"/>
      <c r="AYY60" s="37"/>
      <c r="AYZ60" s="37"/>
      <c r="AZA60" s="37"/>
      <c r="AZB60" s="37"/>
      <c r="AZC60" s="37"/>
      <c r="AZD60" s="37"/>
      <c r="AZE60" s="37"/>
      <c r="AZF60" s="37"/>
      <c r="AZG60" s="37"/>
      <c r="AZH60" s="37"/>
      <c r="AZI60" s="37"/>
      <c r="AZJ60" s="37"/>
      <c r="AZK60" s="37"/>
      <c r="AZL60" s="37"/>
      <c r="AZM60" s="37"/>
      <c r="AZN60" s="37"/>
      <c r="AZO60" s="37"/>
      <c r="AZP60" s="37"/>
      <c r="AZQ60" s="37"/>
      <c r="AZR60" s="37"/>
      <c r="AZS60" s="37"/>
      <c r="AZT60" s="37"/>
      <c r="AZU60" s="37"/>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U60" s="37"/>
      <c r="BAV60" s="37"/>
      <c r="BAW60" s="37"/>
      <c r="BAX60" s="37"/>
      <c r="BAY60" s="37"/>
      <c r="BAZ60" s="37"/>
      <c r="BBA60" s="37"/>
      <c r="BBB60" s="37"/>
      <c r="BBC60" s="37"/>
      <c r="BBD60" s="37"/>
      <c r="BBE60" s="37"/>
      <c r="BBF60" s="37"/>
      <c r="BBG60" s="37"/>
      <c r="BBH60" s="37"/>
      <c r="BBI60" s="37"/>
      <c r="BBJ60" s="37"/>
      <c r="BBK60" s="37"/>
      <c r="BBL60" s="37"/>
      <c r="BBM60" s="37"/>
      <c r="BBN60" s="37"/>
      <c r="BBO60" s="37"/>
      <c r="BBP60" s="37"/>
      <c r="BBQ60" s="37"/>
      <c r="BBR60" s="37"/>
      <c r="BBS60" s="37"/>
      <c r="BBT60" s="37"/>
      <c r="BBU60" s="37"/>
      <c r="BBV60" s="37"/>
      <c r="BBW60" s="37"/>
      <c r="BBX60" s="37"/>
      <c r="BBY60" s="37"/>
      <c r="BBZ60" s="37"/>
      <c r="BCA60" s="37"/>
      <c r="BCB60" s="37"/>
      <c r="BCC60" s="37"/>
      <c r="BCD60" s="37"/>
      <c r="BCE60" s="37"/>
      <c r="BCF60" s="37"/>
      <c r="BCG60" s="37"/>
      <c r="BCH60" s="37"/>
      <c r="BCI60" s="37"/>
      <c r="BCJ60" s="37"/>
      <c r="BCK60" s="37"/>
      <c r="BCL60" s="37"/>
      <c r="BCM60" s="37"/>
      <c r="BCN60" s="37"/>
      <c r="BCO60" s="37"/>
      <c r="BCP60" s="37"/>
      <c r="BCQ60" s="37"/>
      <c r="BCR60" s="37"/>
      <c r="BCS60" s="37"/>
      <c r="BCT60" s="37"/>
      <c r="BCU60" s="37"/>
      <c r="BCV60" s="37"/>
      <c r="BCW60" s="37"/>
      <c r="BCX60" s="37"/>
      <c r="BCY60" s="37"/>
      <c r="BCZ60" s="37"/>
      <c r="BDA60" s="37"/>
      <c r="BDB60" s="37"/>
      <c r="BDC60" s="37"/>
      <c r="BDD60" s="37"/>
      <c r="BDE60" s="37"/>
      <c r="BDF60" s="37"/>
      <c r="BDG60" s="37"/>
      <c r="BDH60" s="37"/>
      <c r="BDI60" s="37"/>
      <c r="BDJ60" s="37"/>
      <c r="BDK60" s="37"/>
      <c r="BDL60" s="37"/>
      <c r="BDM60" s="37"/>
      <c r="BDN60" s="37"/>
      <c r="BDO60" s="37"/>
      <c r="BDP60" s="37"/>
      <c r="BDQ60" s="37"/>
    </row>
    <row r="61" spans="1:83 1325:1473" s="10" customFormat="1" ht="21" customHeight="1" thickBot="1" x14ac:dyDescent="0.55000000000000004">
      <c r="A61" s="13"/>
      <c r="B61" s="114" t="s">
        <v>205</v>
      </c>
      <c r="C61" s="115"/>
      <c r="D61" s="115"/>
      <c r="E61" s="115"/>
      <c r="F61" s="116"/>
      <c r="G61" s="13"/>
      <c r="H61" s="13"/>
      <c r="I61" s="13"/>
      <c r="J61" s="13"/>
      <c r="K61" s="13"/>
      <c r="L61" s="13"/>
      <c r="M61" s="13"/>
      <c r="N61" s="58"/>
      <c r="O61" s="58"/>
      <c r="P61" s="58"/>
      <c r="Q61" s="58"/>
      <c r="R61" s="58"/>
      <c r="S61" s="58"/>
      <c r="T61" s="58"/>
      <c r="U61" s="58"/>
      <c r="V61" s="58"/>
      <c r="W61" s="58"/>
      <c r="X61" s="58"/>
      <c r="Y61" s="58"/>
      <c r="Z61" s="58"/>
      <c r="AA61" s="58"/>
      <c r="AB61" s="58"/>
      <c r="AC61" s="58"/>
      <c r="AD61" s="58"/>
      <c r="AE61" s="14"/>
      <c r="AF61" s="53"/>
      <c r="AG61" s="53"/>
      <c r="AH61" s="53"/>
      <c r="AI61" s="25"/>
      <c r="AJ61" s="25"/>
      <c r="AK61" s="25"/>
      <c r="AL61" s="25"/>
      <c r="AM61" s="25"/>
      <c r="AN61" s="53"/>
      <c r="AO61" s="53"/>
      <c r="AP61" s="53"/>
      <c r="AQ61" s="53"/>
      <c r="AR61" s="53"/>
      <c r="AS61" s="53"/>
      <c r="AT61" s="53"/>
      <c r="AU61" s="53"/>
      <c r="AV61" s="38"/>
      <c r="AW61" s="39"/>
      <c r="AX61" s="39"/>
      <c r="AY61" s="39"/>
      <c r="AZ61" s="39"/>
      <c r="BA61" s="39"/>
      <c r="BB61" s="39"/>
      <c r="BC61" s="39"/>
      <c r="BD61" s="39"/>
      <c r="BE61" s="39"/>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AXY61" s="40"/>
      <c r="AXZ61" s="40"/>
      <c r="AYA61" s="40"/>
      <c r="AYB61" s="40"/>
      <c r="AYC61" s="40"/>
      <c r="AYD61" s="40"/>
      <c r="AYE61" s="40"/>
      <c r="AYF61" s="40"/>
      <c r="AYG61" s="40"/>
      <c r="AYH61" s="40"/>
      <c r="AYI61" s="40"/>
      <c r="AYJ61" s="40"/>
      <c r="AYK61" s="40"/>
      <c r="AYL61" s="40"/>
      <c r="AYM61" s="40"/>
      <c r="AYN61" s="40"/>
      <c r="AYO61" s="40"/>
      <c r="AYP61" s="40"/>
      <c r="AYQ61" s="40"/>
      <c r="AYR61" s="40"/>
      <c r="AYS61" s="40"/>
      <c r="AYT61" s="40"/>
      <c r="AYU61" s="40"/>
      <c r="AYV61" s="40"/>
      <c r="AYW61" s="40"/>
      <c r="AYX61" s="40"/>
      <c r="AYY61" s="40"/>
      <c r="AYZ61" s="40"/>
      <c r="AZA61" s="40"/>
      <c r="AZB61" s="40"/>
      <c r="AZC61" s="40"/>
      <c r="AZD61" s="40"/>
      <c r="AZE61" s="40"/>
      <c r="AZF61" s="40"/>
      <c r="AZG61" s="40"/>
      <c r="AZH61" s="40"/>
      <c r="AZI61" s="40"/>
      <c r="AZJ61" s="40"/>
      <c r="AZK61" s="40"/>
      <c r="AZL61" s="40"/>
      <c r="AZM61" s="40"/>
      <c r="AZN61" s="40"/>
      <c r="AZO61" s="40"/>
      <c r="AZP61" s="40"/>
      <c r="AZQ61" s="40"/>
      <c r="AZR61" s="40"/>
      <c r="AZS61" s="40"/>
      <c r="AZT61" s="40"/>
      <c r="AZU61" s="40"/>
      <c r="AZV61" s="40"/>
      <c r="AZW61" s="40"/>
      <c r="AZX61" s="40"/>
      <c r="AZY61" s="40"/>
      <c r="AZZ61" s="40"/>
      <c r="BAA61" s="40"/>
      <c r="BAB61" s="40"/>
      <c r="BAC61" s="40"/>
      <c r="BAD61" s="40"/>
      <c r="BAE61" s="40"/>
      <c r="BAF61" s="40"/>
      <c r="BAG61" s="40"/>
      <c r="BAH61" s="40"/>
      <c r="BAI61" s="40"/>
      <c r="BAJ61" s="40"/>
      <c r="BAK61" s="40"/>
      <c r="BAL61" s="40"/>
      <c r="BAM61" s="40"/>
      <c r="BAN61" s="40"/>
      <c r="BAO61" s="40"/>
      <c r="BAP61" s="40"/>
      <c r="BAQ61" s="40"/>
      <c r="BAR61" s="40"/>
      <c r="BAS61" s="40"/>
      <c r="BAT61" s="40"/>
      <c r="BAU61" s="40"/>
      <c r="BAV61" s="40"/>
      <c r="BAW61" s="40"/>
      <c r="BAX61" s="40"/>
      <c r="BAY61" s="40"/>
      <c r="BAZ61" s="40"/>
      <c r="BBA61" s="40"/>
      <c r="BBB61" s="40"/>
      <c r="BBC61" s="40"/>
      <c r="BBD61" s="40"/>
      <c r="BBE61" s="40"/>
      <c r="BBF61" s="40"/>
      <c r="BBG61" s="40"/>
      <c r="BBH61" s="40"/>
      <c r="BBI61" s="40"/>
      <c r="BBJ61" s="40"/>
      <c r="BBK61" s="40"/>
      <c r="BBL61" s="40"/>
      <c r="BBM61" s="40"/>
      <c r="BBN61" s="40"/>
      <c r="BBO61" s="40"/>
      <c r="BBP61" s="40"/>
      <c r="BBQ61" s="40"/>
      <c r="BBR61" s="40"/>
      <c r="BBS61" s="40"/>
      <c r="BBT61" s="40"/>
      <c r="BBU61" s="40"/>
      <c r="BBV61" s="40"/>
      <c r="BBW61" s="40"/>
      <c r="BBX61" s="40"/>
      <c r="BBY61" s="40"/>
      <c r="BBZ61" s="40"/>
      <c r="BCA61" s="40"/>
      <c r="BCB61" s="40"/>
      <c r="BCC61" s="40"/>
      <c r="BCD61" s="40"/>
      <c r="BCE61" s="40"/>
      <c r="BCF61" s="40"/>
      <c r="BCG61" s="40"/>
      <c r="BCH61" s="40"/>
      <c r="BCI61" s="40"/>
      <c r="BCJ61" s="40"/>
      <c r="BCK61" s="40"/>
      <c r="BCL61" s="40"/>
      <c r="BCM61" s="40"/>
      <c r="BCN61" s="40"/>
      <c r="BCO61" s="40"/>
      <c r="BCP61" s="40"/>
      <c r="BCQ61" s="40"/>
      <c r="BCR61" s="40"/>
      <c r="BCS61" s="40"/>
      <c r="BCT61" s="40"/>
      <c r="BCU61" s="40"/>
      <c r="BCV61" s="40"/>
      <c r="BCW61" s="40"/>
      <c r="BCX61" s="40"/>
      <c r="BCY61" s="40"/>
      <c r="BCZ61" s="40"/>
      <c r="BDA61" s="40"/>
      <c r="BDB61" s="40"/>
      <c r="BDC61" s="40"/>
      <c r="BDD61" s="40"/>
      <c r="BDE61" s="40"/>
      <c r="BDF61" s="40"/>
      <c r="BDG61" s="40"/>
      <c r="BDH61" s="40"/>
      <c r="BDI61" s="40"/>
      <c r="BDJ61" s="40"/>
      <c r="BDK61" s="40"/>
      <c r="BDL61" s="40"/>
      <c r="BDM61" s="40"/>
      <c r="BDN61" s="40"/>
      <c r="BDO61" s="40"/>
      <c r="BDP61" s="40"/>
      <c r="BDQ61" s="40"/>
    </row>
    <row r="62" spans="1:83 1325:1473" s="4" customFormat="1" ht="18" hidden="1" customHeight="1" thickBot="1" x14ac:dyDescent="0.3">
      <c r="A62" s="13"/>
      <c r="B62" s="13"/>
      <c r="C62" s="13"/>
      <c r="D62" s="13"/>
      <c r="E62" s="13"/>
      <c r="F62" s="21"/>
      <c r="G62" s="12"/>
      <c r="H62" s="12"/>
      <c r="I62" s="12"/>
      <c r="J62" s="12"/>
      <c r="K62" s="12"/>
      <c r="L62" s="12"/>
      <c r="M62" s="12"/>
      <c r="N62" s="54"/>
      <c r="O62" s="54"/>
      <c r="P62" s="54"/>
      <c r="Q62" s="54"/>
      <c r="R62" s="54"/>
      <c r="S62" s="54"/>
      <c r="T62" s="54"/>
      <c r="U62" s="54"/>
      <c r="V62" s="54"/>
      <c r="W62" s="54"/>
      <c r="X62" s="54"/>
      <c r="Y62" s="54"/>
      <c r="Z62" s="54"/>
      <c r="AA62" s="54"/>
      <c r="AB62" s="54"/>
      <c r="AC62" s="54"/>
      <c r="AD62" s="54"/>
      <c r="AE62" s="12"/>
      <c r="AF62" s="25"/>
      <c r="AG62" s="25"/>
      <c r="AH62" s="25"/>
      <c r="AI62" s="25"/>
      <c r="AJ62" s="25"/>
      <c r="AK62" s="25"/>
      <c r="AL62" s="25"/>
      <c r="AM62" s="25"/>
      <c r="AN62" s="25"/>
      <c r="AO62" s="25"/>
      <c r="AP62" s="25"/>
      <c r="AQ62" s="25"/>
      <c r="AR62" s="25"/>
      <c r="AS62" s="25"/>
      <c r="AT62" s="25"/>
      <c r="AU62" s="25"/>
      <c r="AV62" s="35"/>
      <c r="AW62" s="36"/>
      <c r="AX62" s="36"/>
      <c r="AY62" s="36"/>
      <c r="AZ62" s="36"/>
      <c r="BA62" s="36"/>
      <c r="BB62" s="36"/>
      <c r="BC62" s="36"/>
      <c r="BD62" s="36"/>
      <c r="BE62" s="36"/>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AXY62" s="37"/>
      <c r="AXZ62" s="37"/>
      <c r="AYA62" s="37"/>
      <c r="AYB62" s="37"/>
      <c r="AYC62" s="37"/>
      <c r="AYD62" s="37"/>
      <c r="AYE62" s="37"/>
      <c r="AYF62" s="37"/>
      <c r="AYG62" s="37"/>
      <c r="AYH62" s="37"/>
      <c r="AYI62" s="37"/>
      <c r="AYJ62" s="37"/>
      <c r="AYK62" s="37"/>
      <c r="AYL62" s="37"/>
      <c r="AYM62" s="37"/>
      <c r="AYN62" s="37"/>
      <c r="AYO62" s="37"/>
      <c r="AYP62" s="37"/>
      <c r="AYQ62" s="37"/>
      <c r="AYR62" s="37"/>
      <c r="AYS62" s="37"/>
      <c r="AYT62" s="37"/>
      <c r="AYU62" s="37"/>
      <c r="AYV62" s="37"/>
      <c r="AYW62" s="37"/>
      <c r="AYX62" s="37"/>
      <c r="AYY62" s="37"/>
      <c r="AYZ62" s="37"/>
      <c r="AZA62" s="37"/>
      <c r="AZB62" s="37"/>
      <c r="AZC62" s="37"/>
      <c r="AZD62" s="37"/>
      <c r="AZE62" s="37"/>
      <c r="AZF62" s="37"/>
      <c r="AZG62" s="37"/>
      <c r="AZH62" s="37"/>
      <c r="AZI62" s="37"/>
      <c r="AZJ62" s="37"/>
      <c r="AZK62" s="37"/>
      <c r="AZL62" s="37"/>
      <c r="AZM62" s="37"/>
      <c r="AZN62" s="37"/>
      <c r="AZO62" s="37"/>
      <c r="AZP62" s="37"/>
      <c r="AZQ62" s="37"/>
      <c r="AZR62" s="37"/>
      <c r="AZS62" s="37"/>
      <c r="AZT62" s="37"/>
      <c r="AZU62" s="37"/>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U62" s="37"/>
      <c r="BAV62" s="37"/>
      <c r="BAW62" s="37"/>
      <c r="BAX62" s="37"/>
      <c r="BAY62" s="37"/>
      <c r="BAZ62" s="37"/>
      <c r="BBA62" s="37"/>
      <c r="BBB62" s="37"/>
      <c r="BBC62" s="37"/>
      <c r="BBD62" s="37"/>
      <c r="BBE62" s="37"/>
      <c r="BBF62" s="37"/>
      <c r="BBG62" s="37"/>
      <c r="BBH62" s="37"/>
      <c r="BBI62" s="37"/>
      <c r="BBJ62" s="37"/>
      <c r="BBK62" s="37"/>
      <c r="BBL62" s="37"/>
      <c r="BBM62" s="37"/>
      <c r="BBN62" s="37"/>
      <c r="BBO62" s="37"/>
      <c r="BBP62" s="37"/>
      <c r="BBQ62" s="37"/>
      <c r="BBR62" s="37"/>
      <c r="BBS62" s="37"/>
      <c r="BBT62" s="37"/>
      <c r="BBU62" s="37"/>
      <c r="BBV62" s="37"/>
      <c r="BBW62" s="37"/>
      <c r="BBX62" s="37"/>
      <c r="BBY62" s="37"/>
      <c r="BBZ62" s="37"/>
      <c r="BCA62" s="37"/>
      <c r="BCB62" s="37"/>
      <c r="BCC62" s="37"/>
      <c r="BCD62" s="37"/>
      <c r="BCE62" s="37"/>
      <c r="BCF62" s="37"/>
      <c r="BCG62" s="37"/>
      <c r="BCH62" s="37"/>
      <c r="BCI62" s="37"/>
      <c r="BCJ62" s="37"/>
      <c r="BCK62" s="37"/>
      <c r="BCL62" s="37"/>
      <c r="BCM62" s="37"/>
      <c r="BCN62" s="37"/>
      <c r="BCO62" s="37"/>
      <c r="BCP62" s="37"/>
      <c r="BCQ62" s="37"/>
      <c r="BCR62" s="37"/>
      <c r="BCS62" s="37"/>
      <c r="BCT62" s="37"/>
      <c r="BCU62" s="37"/>
      <c r="BCV62" s="37"/>
      <c r="BCW62" s="37"/>
      <c r="BCX62" s="37"/>
      <c r="BCY62" s="37"/>
      <c r="BCZ62" s="37"/>
      <c r="BDA62" s="37"/>
      <c r="BDB62" s="37"/>
      <c r="BDC62" s="37"/>
      <c r="BDD62" s="37"/>
      <c r="BDE62" s="37"/>
      <c r="BDF62" s="37"/>
      <c r="BDG62" s="37"/>
      <c r="BDH62" s="37"/>
      <c r="BDI62" s="37"/>
      <c r="BDJ62" s="37"/>
      <c r="BDK62" s="37"/>
      <c r="BDL62" s="37"/>
      <c r="BDM62" s="37"/>
      <c r="BDN62" s="37"/>
      <c r="BDO62" s="37"/>
      <c r="BDP62" s="37"/>
      <c r="BDQ62" s="37"/>
    </row>
    <row r="63" spans="1:83 1325:1473" s="4" customFormat="1" ht="19.5" thickBot="1" x14ac:dyDescent="0.35">
      <c r="A63" s="13"/>
      <c r="B63" s="117"/>
      <c r="C63" s="118"/>
      <c r="D63" s="119" t="s">
        <v>129</v>
      </c>
      <c r="E63" s="120" t="s">
        <v>244</v>
      </c>
      <c r="F63" s="119" t="s">
        <v>141</v>
      </c>
      <c r="G63" s="12"/>
      <c r="H63" s="12"/>
      <c r="I63" s="12"/>
      <c r="J63" s="12"/>
      <c r="K63" s="12"/>
      <c r="L63" s="12"/>
      <c r="M63" s="12"/>
      <c r="N63" s="54"/>
      <c r="O63" s="54"/>
      <c r="P63" s="54"/>
      <c r="Q63" s="54"/>
      <c r="R63" s="54"/>
      <c r="S63" s="54"/>
      <c r="T63" s="54"/>
      <c r="U63" s="54"/>
      <c r="V63" s="54"/>
      <c r="W63" s="54"/>
      <c r="X63" s="54"/>
      <c r="Y63" s="25"/>
      <c r="Z63" s="25"/>
      <c r="AA63" s="25"/>
      <c r="AB63" s="25"/>
      <c r="AC63" s="25"/>
      <c r="AD63" s="25"/>
      <c r="AE63" s="25"/>
      <c r="AF63" s="25"/>
      <c r="AG63" s="25"/>
      <c r="AH63" s="25"/>
      <c r="AI63" s="25"/>
      <c r="AJ63" s="25"/>
      <c r="AK63" s="25"/>
      <c r="AL63" s="25"/>
      <c r="AM63" s="25"/>
      <c r="AN63" s="25"/>
      <c r="AO63" s="35"/>
      <c r="AP63" s="36"/>
      <c r="AQ63" s="36"/>
      <c r="AR63" s="36"/>
      <c r="AS63" s="36"/>
      <c r="AT63" s="36"/>
      <c r="AU63" s="36"/>
      <c r="AV63" s="36"/>
      <c r="AW63" s="36"/>
      <c r="AX63" s="36"/>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5"/>
      <c r="BZ63" s="5"/>
      <c r="CA63" s="5"/>
      <c r="CB63" s="5"/>
      <c r="AXY63" s="37"/>
      <c r="AXZ63" s="37"/>
      <c r="AYA63" s="37"/>
      <c r="AYB63" s="37"/>
      <c r="AYC63" s="37"/>
      <c r="AYD63" s="37"/>
      <c r="AYE63" s="37"/>
      <c r="AYF63" s="37"/>
      <c r="AYG63" s="37"/>
      <c r="AYH63" s="37"/>
      <c r="AYI63" s="37"/>
      <c r="AYJ63" s="37"/>
      <c r="AYK63" s="37"/>
      <c r="AYL63" s="37"/>
      <c r="AYM63" s="37"/>
      <c r="AYN63" s="37"/>
      <c r="AYO63" s="37"/>
      <c r="AYP63" s="37"/>
      <c r="AYQ63" s="37"/>
      <c r="AYR63" s="37"/>
      <c r="AYS63" s="37"/>
      <c r="AYT63" s="37"/>
      <c r="AYU63" s="37"/>
      <c r="AYV63" s="37"/>
      <c r="AYW63" s="37"/>
      <c r="AYX63" s="37"/>
      <c r="AYY63" s="37"/>
      <c r="AYZ63" s="37"/>
      <c r="AZA63" s="37"/>
      <c r="AZB63" s="37"/>
      <c r="AZC63" s="37"/>
      <c r="AZD63" s="37"/>
      <c r="AZE63" s="37"/>
      <c r="AZF63" s="37"/>
      <c r="AZG63" s="37"/>
      <c r="AZH63" s="37"/>
      <c r="AZI63" s="37"/>
      <c r="AZJ63" s="37"/>
      <c r="AZK63" s="37"/>
      <c r="AZL63" s="37"/>
      <c r="AZM63" s="37"/>
      <c r="AZN63" s="37"/>
      <c r="AZO63" s="37"/>
      <c r="AZP63" s="37"/>
      <c r="AZQ63" s="37"/>
      <c r="AZR63" s="37"/>
      <c r="AZS63" s="37"/>
      <c r="AZT63" s="37"/>
      <c r="AZU63" s="37"/>
      <c r="AZV63" s="37"/>
      <c r="AZW63" s="37"/>
      <c r="AZX63" s="37"/>
      <c r="AZY63" s="37"/>
      <c r="AZZ63" s="37"/>
      <c r="BAA63" s="37"/>
      <c r="BAB63" s="37"/>
      <c r="BAC63" s="37"/>
      <c r="BAD63" s="37"/>
      <c r="BAE63" s="37"/>
      <c r="BAF63" s="37"/>
      <c r="BAG63" s="37"/>
      <c r="BAH63" s="37"/>
      <c r="BAI63" s="37"/>
      <c r="BAJ63" s="37"/>
      <c r="BAK63" s="37"/>
      <c r="BAL63" s="37"/>
      <c r="BAM63" s="37"/>
      <c r="BAN63" s="37"/>
      <c r="BAO63" s="37"/>
      <c r="BAP63" s="37"/>
      <c r="BAQ63" s="37"/>
      <c r="BAR63" s="37"/>
      <c r="BAS63" s="37"/>
      <c r="BAT63" s="37"/>
      <c r="BAU63" s="37"/>
      <c r="BAV63" s="37"/>
      <c r="BAW63" s="37"/>
      <c r="BAX63" s="37"/>
      <c r="BAY63" s="37"/>
      <c r="BAZ63" s="37"/>
      <c r="BBA63" s="37"/>
      <c r="BBB63" s="37"/>
      <c r="BBC63" s="37"/>
      <c r="BBD63" s="37"/>
      <c r="BBE63" s="37"/>
      <c r="BBF63" s="37"/>
      <c r="BBG63" s="37"/>
      <c r="BBH63" s="37"/>
      <c r="BBI63" s="37"/>
      <c r="BBJ63" s="37"/>
      <c r="BBK63" s="37"/>
      <c r="BBL63" s="37"/>
      <c r="BBM63" s="37"/>
      <c r="BBN63" s="37"/>
      <c r="BBO63" s="37"/>
      <c r="BBP63" s="37"/>
      <c r="BBQ63" s="37"/>
      <c r="BBR63" s="37"/>
      <c r="BBS63" s="37"/>
      <c r="BBT63" s="37"/>
      <c r="BBU63" s="37"/>
      <c r="BBV63" s="37"/>
      <c r="BBW63" s="37"/>
      <c r="BBX63" s="37"/>
      <c r="BBY63" s="37"/>
      <c r="BBZ63" s="37"/>
      <c r="BCA63" s="37"/>
      <c r="BCB63" s="37"/>
      <c r="BCC63" s="37"/>
      <c r="BCD63" s="37"/>
      <c r="BCE63" s="37"/>
      <c r="BCF63" s="37"/>
      <c r="BCG63" s="37"/>
      <c r="BCH63" s="37"/>
      <c r="BCI63" s="37"/>
      <c r="BCJ63" s="37"/>
      <c r="BCK63" s="37"/>
      <c r="BCL63" s="37"/>
      <c r="BCM63" s="37"/>
      <c r="BCN63" s="37"/>
      <c r="BCO63" s="37"/>
      <c r="BCP63" s="37"/>
      <c r="BCQ63" s="37"/>
      <c r="BCR63" s="37"/>
      <c r="BCS63" s="37"/>
      <c r="BCT63" s="37"/>
      <c r="BCU63" s="37"/>
      <c r="BCV63" s="37"/>
      <c r="BCW63" s="37"/>
      <c r="BCX63" s="37"/>
      <c r="BCY63" s="37"/>
      <c r="BCZ63" s="37"/>
      <c r="BDA63" s="37"/>
      <c r="BDB63" s="37"/>
      <c r="BDC63" s="37"/>
      <c r="BDD63" s="37"/>
      <c r="BDE63" s="37"/>
      <c r="BDF63" s="37"/>
      <c r="BDG63" s="37"/>
      <c r="BDH63" s="37"/>
      <c r="BDI63" s="37"/>
      <c r="BDJ63" s="37"/>
      <c r="BDK63" s="37"/>
      <c r="BDL63" s="37"/>
      <c r="BDM63" s="37"/>
      <c r="BDN63" s="37"/>
      <c r="BDO63" s="37"/>
      <c r="BDP63" s="37"/>
      <c r="BDQ63" s="37"/>
    </row>
    <row r="64" spans="1:83 1325:1473" s="4" customFormat="1" x14ac:dyDescent="0.25">
      <c r="A64" s="12"/>
      <c r="B64" s="121"/>
      <c r="C64" s="122" t="s">
        <v>142</v>
      </c>
      <c r="D64" s="241"/>
      <c r="E64" s="241"/>
      <c r="F64" s="242"/>
      <c r="G64" s="12"/>
      <c r="H64" s="12"/>
      <c r="I64" s="12"/>
      <c r="J64" s="12"/>
      <c r="K64" s="12"/>
      <c r="L64" s="12"/>
      <c r="M64" s="12"/>
      <c r="N64" s="54"/>
      <c r="O64" s="54"/>
      <c r="P64" s="54"/>
      <c r="Q64" s="54"/>
      <c r="R64" s="54"/>
      <c r="S64" s="54"/>
      <c r="T64" s="54"/>
      <c r="U64" s="54"/>
      <c r="V64" s="54"/>
      <c r="W64" s="54"/>
      <c r="X64" s="54"/>
      <c r="Y64" s="25"/>
      <c r="Z64" s="25"/>
      <c r="AA64" s="25"/>
      <c r="AB64" s="25"/>
      <c r="AC64" s="25"/>
      <c r="AD64" s="25"/>
      <c r="AE64" s="25"/>
      <c r="AF64" s="25"/>
      <c r="AG64" s="25"/>
      <c r="AH64" s="25"/>
      <c r="AI64" s="25"/>
      <c r="AJ64" s="25"/>
      <c r="AK64" s="25"/>
      <c r="AL64" s="25"/>
      <c r="AM64" s="25"/>
      <c r="AN64" s="25"/>
      <c r="AO64" s="35"/>
      <c r="AP64" s="36"/>
      <c r="AQ64" s="36"/>
      <c r="AR64" s="36"/>
      <c r="AS64" s="36"/>
      <c r="AT64" s="36"/>
      <c r="AU64" s="36"/>
      <c r="AV64" s="36"/>
      <c r="AW64" s="36"/>
      <c r="AX64" s="36"/>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5"/>
      <c r="BZ64" s="5"/>
      <c r="CA64" s="5"/>
      <c r="CB64" s="5"/>
      <c r="AXY64" s="37"/>
      <c r="AXZ64" s="37"/>
      <c r="AYA64" s="37"/>
      <c r="AYB64" s="37"/>
      <c r="AYC64" s="37"/>
      <c r="AYD64" s="37"/>
      <c r="AYE64" s="37"/>
      <c r="AYF64" s="37"/>
      <c r="AYG64" s="37"/>
      <c r="AYH64" s="37"/>
      <c r="AYI64" s="37"/>
      <c r="AYJ64" s="37"/>
      <c r="AYK64" s="37"/>
      <c r="AYL64" s="37"/>
      <c r="AYM64" s="37"/>
      <c r="AYN64" s="37"/>
      <c r="AYO64" s="37"/>
      <c r="AYP64" s="37"/>
      <c r="AYQ64" s="37"/>
      <c r="AYR64" s="37"/>
      <c r="AYS64" s="37"/>
      <c r="AYT64" s="37"/>
      <c r="AYU64" s="37"/>
      <c r="AYV64" s="37"/>
      <c r="AYW64" s="37"/>
      <c r="AYX64" s="37"/>
      <c r="AYY64" s="37"/>
      <c r="AYZ64" s="37"/>
      <c r="AZA64" s="37"/>
      <c r="AZB64" s="37"/>
      <c r="AZC64" s="37"/>
      <c r="AZD64" s="37"/>
      <c r="AZE64" s="37"/>
      <c r="AZF64" s="37"/>
      <c r="AZG64" s="37"/>
      <c r="AZH64" s="37"/>
      <c r="AZI64" s="37"/>
      <c r="AZJ64" s="37"/>
      <c r="AZK64" s="37"/>
      <c r="AZL64" s="37"/>
      <c r="AZM64" s="37"/>
      <c r="AZN64" s="37"/>
      <c r="AZO64" s="37"/>
      <c r="AZP64" s="37"/>
      <c r="AZQ64" s="37"/>
      <c r="AZR64" s="37"/>
      <c r="AZS64" s="37"/>
      <c r="AZT64" s="37"/>
      <c r="AZU64" s="37"/>
      <c r="AZV64" s="37"/>
      <c r="AZW64" s="37"/>
      <c r="AZX64" s="37"/>
      <c r="AZY64" s="37"/>
      <c r="AZZ64" s="37"/>
      <c r="BAA64" s="37"/>
      <c r="BAB64" s="37"/>
      <c r="BAC64" s="37"/>
      <c r="BAD64" s="37"/>
      <c r="BAE64" s="37"/>
      <c r="BAF64" s="37"/>
      <c r="BAG64" s="37"/>
      <c r="BAH64" s="37"/>
      <c r="BAI64" s="37"/>
      <c r="BAJ64" s="37"/>
      <c r="BAK64" s="37"/>
      <c r="BAL64" s="37"/>
      <c r="BAM64" s="37"/>
      <c r="BAN64" s="37"/>
      <c r="BAO64" s="37"/>
      <c r="BAP64" s="37"/>
      <c r="BAQ64" s="37"/>
      <c r="BAR64" s="37"/>
      <c r="BAS64" s="37"/>
      <c r="BAT64" s="37"/>
      <c r="BAU64" s="37"/>
      <c r="BAV64" s="37"/>
      <c r="BAW64" s="37"/>
      <c r="BAX64" s="37"/>
      <c r="BAY64" s="37"/>
      <c r="BAZ64" s="37"/>
      <c r="BBA64" s="37"/>
      <c r="BBB64" s="37"/>
      <c r="BBC64" s="37"/>
      <c r="BBD64" s="37"/>
      <c r="BBE64" s="37"/>
      <c r="BBF64" s="37"/>
      <c r="BBG64" s="37"/>
      <c r="BBH64" s="37"/>
      <c r="BBI64" s="37"/>
      <c r="BBJ64" s="37"/>
      <c r="BBK64" s="37"/>
      <c r="BBL64" s="37"/>
      <c r="BBM64" s="37"/>
      <c r="BBN64" s="37"/>
      <c r="BBO64" s="37"/>
      <c r="BBP64" s="37"/>
      <c r="BBQ64" s="37"/>
      <c r="BBR64" s="37"/>
      <c r="BBS64" s="37"/>
      <c r="BBT64" s="37"/>
      <c r="BBU64" s="37"/>
      <c r="BBV64" s="37"/>
      <c r="BBW64" s="37"/>
      <c r="BBX64" s="37"/>
      <c r="BBY64" s="37"/>
      <c r="BBZ64" s="37"/>
      <c r="BCA64" s="37"/>
      <c r="BCB64" s="37"/>
      <c r="BCC64" s="37"/>
      <c r="BCD64" s="37"/>
      <c r="BCE64" s="37"/>
      <c r="BCF64" s="37"/>
      <c r="BCG64" s="37"/>
      <c r="BCH64" s="37"/>
      <c r="BCI64" s="37"/>
      <c r="BCJ64" s="37"/>
      <c r="BCK64" s="37"/>
      <c r="BCL64" s="37"/>
      <c r="BCM64" s="37"/>
      <c r="BCN64" s="37"/>
      <c r="BCO64" s="37"/>
      <c r="BCP64" s="37"/>
      <c r="BCQ64" s="37"/>
      <c r="BCR64" s="37"/>
      <c r="BCS64" s="37"/>
      <c r="BCT64" s="37"/>
      <c r="BCU64" s="37"/>
      <c r="BCV64" s="37"/>
      <c r="BCW64" s="37"/>
      <c r="BCX64" s="37"/>
      <c r="BCY64" s="37"/>
      <c r="BCZ64" s="37"/>
      <c r="BDA64" s="37"/>
      <c r="BDB64" s="37"/>
      <c r="BDC64" s="37"/>
      <c r="BDD64" s="37"/>
      <c r="BDE64" s="37"/>
      <c r="BDF64" s="37"/>
      <c r="BDG64" s="37"/>
      <c r="BDH64" s="37"/>
      <c r="BDI64" s="37"/>
      <c r="BDJ64" s="37"/>
      <c r="BDK64" s="37"/>
      <c r="BDL64" s="37"/>
      <c r="BDM64" s="37"/>
      <c r="BDN64" s="37"/>
      <c r="BDO64" s="37"/>
      <c r="BDP64" s="37"/>
      <c r="BDQ64" s="37"/>
    </row>
    <row r="65" spans="1:80 1325:1473" s="4" customFormat="1" x14ac:dyDescent="0.25">
      <c r="A65" s="12"/>
      <c r="B65" s="123">
        <v>66060102</v>
      </c>
      <c r="C65" s="48" t="s">
        <v>20</v>
      </c>
      <c r="D65" s="124"/>
      <c r="E65" s="125"/>
      <c r="F65" s="126"/>
      <c r="G65" s="12"/>
      <c r="H65" s="12"/>
      <c r="I65" s="12"/>
      <c r="J65" s="12"/>
      <c r="K65" s="12"/>
      <c r="L65" s="12"/>
      <c r="M65" s="12"/>
      <c r="N65" s="54"/>
      <c r="O65" s="54"/>
      <c r="P65" s="54"/>
      <c r="Q65" s="54"/>
      <c r="R65" s="54"/>
      <c r="S65" s="54"/>
      <c r="T65" s="54"/>
      <c r="U65" s="54"/>
      <c r="V65" s="54"/>
      <c r="W65" s="54"/>
      <c r="X65" s="54"/>
      <c r="Y65" s="25"/>
      <c r="Z65" s="25"/>
      <c r="AA65" s="25"/>
      <c r="AB65" s="25"/>
      <c r="AC65" s="25"/>
      <c r="AD65" s="25"/>
      <c r="AE65" s="25"/>
      <c r="AF65" s="25"/>
      <c r="AG65" s="25"/>
      <c r="AH65" s="25"/>
      <c r="AI65" s="25"/>
      <c r="AJ65" s="25"/>
      <c r="AK65" s="25"/>
      <c r="AL65" s="25"/>
      <c r="AM65" s="25"/>
      <c r="AN65" s="25"/>
      <c r="AO65" s="35"/>
      <c r="AP65" s="36"/>
      <c r="AQ65" s="36"/>
      <c r="AR65" s="36"/>
      <c r="AS65" s="36"/>
      <c r="AT65" s="36"/>
      <c r="AU65" s="36"/>
      <c r="AV65" s="36"/>
      <c r="AW65" s="36"/>
      <c r="AX65" s="36"/>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5"/>
      <c r="BZ65" s="5"/>
      <c r="CA65" s="5"/>
      <c r="CB65" s="5"/>
      <c r="AXY65" s="37"/>
      <c r="AXZ65" s="37"/>
      <c r="AYA65" s="37"/>
      <c r="AYB65" s="37"/>
      <c r="AYC65" s="37"/>
      <c r="AYD65" s="37"/>
      <c r="AYE65" s="37"/>
      <c r="AYF65" s="37"/>
      <c r="AYG65" s="37"/>
      <c r="AYH65" s="37"/>
      <c r="AYI65" s="37"/>
      <c r="AYJ65" s="37"/>
      <c r="AYK65" s="37"/>
      <c r="AYL65" s="37"/>
      <c r="AYM65" s="37"/>
      <c r="AYN65" s="37"/>
      <c r="AYO65" s="37"/>
      <c r="AYP65" s="37"/>
      <c r="AYQ65" s="37"/>
      <c r="AYR65" s="37"/>
      <c r="AYS65" s="37"/>
      <c r="AYT65" s="37"/>
      <c r="AYU65" s="37"/>
      <c r="AYV65" s="37"/>
      <c r="AYW65" s="37"/>
      <c r="AYX65" s="37"/>
      <c r="AYY65" s="37"/>
      <c r="AYZ65" s="37"/>
      <c r="AZA65" s="37"/>
      <c r="AZB65" s="37"/>
      <c r="AZC65" s="37"/>
      <c r="AZD65" s="37"/>
      <c r="AZE65" s="37"/>
      <c r="AZF65" s="37"/>
      <c r="AZG65" s="37"/>
      <c r="AZH65" s="37"/>
      <c r="AZI65" s="37"/>
      <c r="AZJ65" s="37"/>
      <c r="AZK65" s="37"/>
      <c r="AZL65" s="37"/>
      <c r="AZM65" s="37"/>
      <c r="AZN65" s="37"/>
      <c r="AZO65" s="37"/>
      <c r="AZP65" s="37"/>
      <c r="AZQ65" s="37"/>
      <c r="AZR65" s="37"/>
      <c r="AZS65" s="37"/>
      <c r="AZT65" s="37"/>
      <c r="AZU65" s="37"/>
      <c r="AZV65" s="37"/>
      <c r="AZW65" s="37"/>
      <c r="AZX65" s="37"/>
      <c r="AZY65" s="37"/>
      <c r="AZZ65" s="37"/>
      <c r="BAA65" s="37"/>
      <c r="BAB65" s="37"/>
      <c r="BAC65" s="37"/>
      <c r="BAD65" s="37"/>
      <c r="BAE65" s="37"/>
      <c r="BAF65" s="37"/>
      <c r="BAG65" s="37"/>
      <c r="BAH65" s="37"/>
      <c r="BAI65" s="37"/>
      <c r="BAJ65" s="37"/>
      <c r="BAK65" s="37"/>
      <c r="BAL65" s="37"/>
      <c r="BAM65" s="37"/>
      <c r="BAN65" s="37"/>
      <c r="BAO65" s="37"/>
      <c r="BAP65" s="37"/>
      <c r="BAQ65" s="37"/>
      <c r="BAR65" s="37"/>
      <c r="BAS65" s="37"/>
      <c r="BAT65" s="37"/>
      <c r="BAU65" s="37"/>
      <c r="BAV65" s="37"/>
      <c r="BAW65" s="37"/>
      <c r="BAX65" s="37"/>
      <c r="BAY65" s="37"/>
      <c r="BAZ65" s="37"/>
      <c r="BBA65" s="37"/>
      <c r="BBB65" s="37"/>
      <c r="BBC65" s="37"/>
      <c r="BBD65" s="37"/>
      <c r="BBE65" s="37"/>
      <c r="BBF65" s="37"/>
      <c r="BBG65" s="37"/>
      <c r="BBH65" s="37"/>
      <c r="BBI65" s="37"/>
      <c r="BBJ65" s="37"/>
      <c r="BBK65" s="37"/>
      <c r="BBL65" s="37"/>
      <c r="BBM65" s="37"/>
      <c r="BBN65" s="37"/>
      <c r="BBO65" s="37"/>
      <c r="BBP65" s="37"/>
      <c r="BBQ65" s="37"/>
      <c r="BBR65" s="37"/>
      <c r="BBS65" s="37"/>
      <c r="BBT65" s="37"/>
      <c r="BBU65" s="37"/>
      <c r="BBV65" s="37"/>
      <c r="BBW65" s="37"/>
      <c r="BBX65" s="37"/>
      <c r="BBY65" s="37"/>
      <c r="BBZ65" s="37"/>
      <c r="BCA65" s="37"/>
      <c r="BCB65" s="37"/>
      <c r="BCC65" s="37"/>
      <c r="BCD65" s="37"/>
      <c r="BCE65" s="37"/>
      <c r="BCF65" s="37"/>
      <c r="BCG65" s="37"/>
      <c r="BCH65" s="37"/>
      <c r="BCI65" s="37"/>
      <c r="BCJ65" s="37"/>
      <c r="BCK65" s="37"/>
      <c r="BCL65" s="37"/>
      <c r="BCM65" s="37"/>
      <c r="BCN65" s="37"/>
      <c r="BCO65" s="37"/>
      <c r="BCP65" s="37"/>
      <c r="BCQ65" s="37"/>
      <c r="BCR65" s="37"/>
      <c r="BCS65" s="37"/>
      <c r="BCT65" s="37"/>
      <c r="BCU65" s="37"/>
      <c r="BCV65" s="37"/>
      <c r="BCW65" s="37"/>
      <c r="BCX65" s="37"/>
      <c r="BCY65" s="37"/>
      <c r="BCZ65" s="37"/>
      <c r="BDA65" s="37"/>
      <c r="BDB65" s="37"/>
      <c r="BDC65" s="37"/>
      <c r="BDD65" s="37"/>
      <c r="BDE65" s="37"/>
      <c r="BDF65" s="37"/>
      <c r="BDG65" s="37"/>
      <c r="BDH65" s="37"/>
      <c r="BDI65" s="37"/>
      <c r="BDJ65" s="37"/>
      <c r="BDK65" s="37"/>
      <c r="BDL65" s="37"/>
      <c r="BDM65" s="37"/>
      <c r="BDN65" s="37"/>
      <c r="BDO65" s="37"/>
      <c r="BDP65" s="37"/>
      <c r="BDQ65" s="37"/>
    </row>
    <row r="66" spans="1:80 1325:1473" s="4" customFormat="1" x14ac:dyDescent="0.25">
      <c r="A66" s="12"/>
      <c r="B66" s="123">
        <v>66060103</v>
      </c>
      <c r="C66" s="48" t="s">
        <v>21</v>
      </c>
      <c r="D66" s="124"/>
      <c r="E66" s="125"/>
      <c r="F66" s="126"/>
      <c r="G66" s="12"/>
      <c r="H66" s="12"/>
      <c r="I66" s="12"/>
      <c r="J66" s="12"/>
      <c r="K66" s="12"/>
      <c r="L66" s="12"/>
      <c r="M66" s="12"/>
      <c r="N66" s="54"/>
      <c r="O66" s="54"/>
      <c r="P66" s="54"/>
      <c r="Q66" s="54"/>
      <c r="R66" s="54"/>
      <c r="S66" s="54"/>
      <c r="T66" s="54"/>
      <c r="U66" s="54"/>
      <c r="V66" s="54"/>
      <c r="W66" s="54"/>
      <c r="X66" s="54"/>
      <c r="Y66" s="25"/>
      <c r="Z66" s="25"/>
      <c r="AA66" s="25"/>
      <c r="AB66" s="25"/>
      <c r="AC66" s="25"/>
      <c r="AD66" s="25"/>
      <c r="AE66" s="25"/>
      <c r="AF66" s="25"/>
      <c r="AG66" s="25"/>
      <c r="AH66" s="25"/>
      <c r="AI66" s="25"/>
      <c r="AJ66" s="25"/>
      <c r="AK66" s="25"/>
      <c r="AL66" s="25"/>
      <c r="AM66" s="25"/>
      <c r="AN66" s="25"/>
      <c r="AO66" s="35"/>
      <c r="AP66" s="36"/>
      <c r="AQ66" s="36"/>
      <c r="AR66" s="36"/>
      <c r="AS66" s="36"/>
      <c r="AT66" s="36"/>
      <c r="AU66" s="36"/>
      <c r="AV66" s="36"/>
      <c r="AW66" s="36"/>
      <c r="AX66" s="36"/>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5"/>
      <c r="BZ66" s="5"/>
      <c r="CA66" s="5"/>
      <c r="CB66" s="5"/>
      <c r="AXY66" s="37"/>
      <c r="AXZ66" s="37"/>
      <c r="AYA66" s="37"/>
      <c r="AYB66" s="37"/>
      <c r="AYC66" s="37"/>
      <c r="AYD66" s="37"/>
      <c r="AYE66" s="37"/>
      <c r="AYF66" s="37"/>
      <c r="AYG66" s="37"/>
      <c r="AYH66" s="37"/>
      <c r="AYI66" s="37"/>
      <c r="AYJ66" s="37"/>
      <c r="AYK66" s="37"/>
      <c r="AYL66" s="37"/>
      <c r="AYM66" s="37"/>
      <c r="AYN66" s="37"/>
      <c r="AYO66" s="37"/>
      <c r="AYP66" s="37"/>
      <c r="AYQ66" s="37"/>
      <c r="AYR66" s="37"/>
      <c r="AYS66" s="37"/>
      <c r="AYT66" s="37"/>
      <c r="AYU66" s="37"/>
      <c r="AYV66" s="37"/>
      <c r="AYW66" s="37"/>
      <c r="AYX66" s="37"/>
      <c r="AYY66" s="37"/>
      <c r="AYZ66" s="37"/>
      <c r="AZA66" s="37"/>
      <c r="AZB66" s="37"/>
      <c r="AZC66" s="37"/>
      <c r="AZD66" s="37"/>
      <c r="AZE66" s="37"/>
      <c r="AZF66" s="37"/>
      <c r="AZG66" s="37"/>
      <c r="AZH66" s="37"/>
      <c r="AZI66" s="37"/>
      <c r="AZJ66" s="37"/>
      <c r="AZK66" s="37"/>
      <c r="AZL66" s="37"/>
      <c r="AZM66" s="37"/>
      <c r="AZN66" s="37"/>
      <c r="AZO66" s="37"/>
      <c r="AZP66" s="37"/>
      <c r="AZQ66" s="37"/>
      <c r="AZR66" s="37"/>
      <c r="AZS66" s="37"/>
      <c r="AZT66" s="37"/>
      <c r="AZU66" s="37"/>
      <c r="AZV66" s="37"/>
      <c r="AZW66" s="37"/>
      <c r="AZX66" s="37"/>
      <c r="AZY66" s="37"/>
      <c r="AZZ66" s="37"/>
      <c r="BAA66" s="37"/>
      <c r="BAB66" s="37"/>
      <c r="BAC66" s="37"/>
      <c r="BAD66" s="37"/>
      <c r="BAE66" s="37"/>
      <c r="BAF66" s="37"/>
      <c r="BAG66" s="37"/>
      <c r="BAH66" s="37"/>
      <c r="BAI66" s="37"/>
      <c r="BAJ66" s="37"/>
      <c r="BAK66" s="37"/>
      <c r="BAL66" s="37"/>
      <c r="BAM66" s="37"/>
      <c r="BAN66" s="37"/>
      <c r="BAO66" s="37"/>
      <c r="BAP66" s="37"/>
      <c r="BAQ66" s="37"/>
      <c r="BAR66" s="37"/>
      <c r="BAS66" s="37"/>
      <c r="BAT66" s="37"/>
      <c r="BAU66" s="37"/>
      <c r="BAV66" s="37"/>
      <c r="BAW66" s="37"/>
      <c r="BAX66" s="37"/>
      <c r="BAY66" s="37"/>
      <c r="BAZ66" s="37"/>
      <c r="BBA66" s="37"/>
      <c r="BBB66" s="37"/>
      <c r="BBC66" s="37"/>
      <c r="BBD66" s="37"/>
      <c r="BBE66" s="37"/>
      <c r="BBF66" s="37"/>
      <c r="BBG66" s="37"/>
      <c r="BBH66" s="37"/>
      <c r="BBI66" s="37"/>
      <c r="BBJ66" s="37"/>
      <c r="BBK66" s="37"/>
      <c r="BBL66" s="37"/>
      <c r="BBM66" s="37"/>
      <c r="BBN66" s="37"/>
      <c r="BBO66" s="37"/>
      <c r="BBP66" s="37"/>
      <c r="BBQ66" s="37"/>
      <c r="BBR66" s="37"/>
      <c r="BBS66" s="37"/>
      <c r="BBT66" s="37"/>
      <c r="BBU66" s="37"/>
      <c r="BBV66" s="37"/>
      <c r="BBW66" s="37"/>
      <c r="BBX66" s="37"/>
      <c r="BBY66" s="37"/>
      <c r="BBZ66" s="37"/>
      <c r="BCA66" s="37"/>
      <c r="BCB66" s="37"/>
      <c r="BCC66" s="37"/>
      <c r="BCD66" s="37"/>
      <c r="BCE66" s="37"/>
      <c r="BCF66" s="37"/>
      <c r="BCG66" s="37"/>
      <c r="BCH66" s="37"/>
      <c r="BCI66" s="37"/>
      <c r="BCJ66" s="37"/>
      <c r="BCK66" s="37"/>
      <c r="BCL66" s="37"/>
      <c r="BCM66" s="37"/>
      <c r="BCN66" s="37"/>
      <c r="BCO66" s="37"/>
      <c r="BCP66" s="37"/>
      <c r="BCQ66" s="37"/>
      <c r="BCR66" s="37"/>
      <c r="BCS66" s="37"/>
      <c r="BCT66" s="37"/>
      <c r="BCU66" s="37"/>
      <c r="BCV66" s="37"/>
      <c r="BCW66" s="37"/>
      <c r="BCX66" s="37"/>
      <c r="BCY66" s="37"/>
      <c r="BCZ66" s="37"/>
      <c r="BDA66" s="37"/>
      <c r="BDB66" s="37"/>
      <c r="BDC66" s="37"/>
      <c r="BDD66" s="37"/>
      <c r="BDE66" s="37"/>
      <c r="BDF66" s="37"/>
      <c r="BDG66" s="37"/>
      <c r="BDH66" s="37"/>
      <c r="BDI66" s="37"/>
      <c r="BDJ66" s="37"/>
      <c r="BDK66" s="37"/>
      <c r="BDL66" s="37"/>
      <c r="BDM66" s="37"/>
      <c r="BDN66" s="37"/>
      <c r="BDO66" s="37"/>
      <c r="BDP66" s="37"/>
      <c r="BDQ66" s="37"/>
    </row>
    <row r="67" spans="1:80 1325:1473" s="4" customFormat="1" x14ac:dyDescent="0.25">
      <c r="A67" s="12"/>
      <c r="B67" s="123">
        <v>66060125</v>
      </c>
      <c r="C67" s="48" t="s">
        <v>143</v>
      </c>
      <c r="D67" s="124"/>
      <c r="E67" s="125"/>
      <c r="F67" s="126"/>
      <c r="G67" s="12"/>
      <c r="H67" s="12"/>
      <c r="I67" s="12"/>
      <c r="J67" s="12"/>
      <c r="K67" s="12"/>
      <c r="L67" s="12"/>
      <c r="M67" s="12"/>
      <c r="N67" s="54"/>
      <c r="O67" s="54"/>
      <c r="P67" s="54"/>
      <c r="Q67" s="54"/>
      <c r="R67" s="54"/>
      <c r="S67" s="54"/>
      <c r="T67" s="54"/>
      <c r="U67" s="54"/>
      <c r="V67" s="54"/>
      <c r="W67" s="54"/>
      <c r="X67" s="54"/>
      <c r="Y67" s="25"/>
      <c r="Z67" s="25"/>
      <c r="AA67" s="25"/>
      <c r="AB67" s="25"/>
      <c r="AC67" s="25"/>
      <c r="AD67" s="25"/>
      <c r="AE67" s="25"/>
      <c r="AF67" s="25"/>
      <c r="AG67" s="25"/>
      <c r="AH67" s="25"/>
      <c r="AI67" s="25"/>
      <c r="AJ67" s="25"/>
      <c r="AK67" s="25"/>
      <c r="AL67" s="25"/>
      <c r="AM67" s="25"/>
      <c r="AN67" s="25"/>
      <c r="AO67" s="35"/>
      <c r="AP67" s="36"/>
      <c r="AQ67" s="36"/>
      <c r="AR67" s="36"/>
      <c r="AS67" s="36"/>
      <c r="AT67" s="36"/>
      <c r="AU67" s="36"/>
      <c r="AV67" s="36"/>
      <c r="AW67" s="36"/>
      <c r="AX67" s="36"/>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5"/>
      <c r="BZ67" s="5"/>
      <c r="CA67" s="5"/>
      <c r="CB67" s="5"/>
      <c r="AXY67" s="37"/>
      <c r="AXZ67" s="37"/>
      <c r="AYA67" s="37"/>
      <c r="AYB67" s="37"/>
      <c r="AYC67" s="37"/>
      <c r="AYD67" s="37"/>
      <c r="AYE67" s="37"/>
      <c r="AYF67" s="37"/>
      <c r="AYG67" s="37"/>
      <c r="AYH67" s="37"/>
      <c r="AYI67" s="37"/>
      <c r="AYJ67" s="37"/>
      <c r="AYK67" s="37"/>
      <c r="AYL67" s="37"/>
      <c r="AYM67" s="37"/>
      <c r="AYN67" s="37"/>
      <c r="AYO67" s="37"/>
      <c r="AYP67" s="37"/>
      <c r="AYQ67" s="37"/>
      <c r="AYR67" s="37"/>
      <c r="AYS67" s="37"/>
      <c r="AYT67" s="37"/>
      <c r="AYU67" s="37"/>
      <c r="AYV67" s="37"/>
      <c r="AYW67" s="37"/>
      <c r="AYX67" s="37"/>
      <c r="AYY67" s="37"/>
      <c r="AYZ67" s="37"/>
      <c r="AZA67" s="37"/>
      <c r="AZB67" s="37"/>
      <c r="AZC67" s="37"/>
      <c r="AZD67" s="37"/>
      <c r="AZE67" s="37"/>
      <c r="AZF67" s="37"/>
      <c r="AZG67" s="37"/>
      <c r="AZH67" s="37"/>
      <c r="AZI67" s="37"/>
      <c r="AZJ67" s="37"/>
      <c r="AZK67" s="37"/>
      <c r="AZL67" s="37"/>
      <c r="AZM67" s="37"/>
      <c r="AZN67" s="37"/>
      <c r="AZO67" s="37"/>
      <c r="AZP67" s="37"/>
      <c r="AZQ67" s="37"/>
      <c r="AZR67" s="37"/>
      <c r="AZS67" s="37"/>
      <c r="AZT67" s="37"/>
      <c r="AZU67" s="37"/>
      <c r="AZV67" s="37"/>
      <c r="AZW67" s="37"/>
      <c r="AZX67" s="37"/>
      <c r="AZY67" s="37"/>
      <c r="AZZ67" s="37"/>
      <c r="BAA67" s="37"/>
      <c r="BAB67" s="37"/>
      <c r="BAC67" s="37"/>
      <c r="BAD67" s="37"/>
      <c r="BAE67" s="37"/>
      <c r="BAF67" s="37"/>
      <c r="BAG67" s="37"/>
      <c r="BAH67" s="37"/>
      <c r="BAI67" s="37"/>
      <c r="BAJ67" s="37"/>
      <c r="BAK67" s="37"/>
      <c r="BAL67" s="37"/>
      <c r="BAM67" s="37"/>
      <c r="BAN67" s="37"/>
      <c r="BAO67" s="37"/>
      <c r="BAP67" s="37"/>
      <c r="BAQ67" s="37"/>
      <c r="BAR67" s="37"/>
      <c r="BAS67" s="37"/>
      <c r="BAT67" s="37"/>
      <c r="BAU67" s="37"/>
      <c r="BAV67" s="37"/>
      <c r="BAW67" s="37"/>
      <c r="BAX67" s="37"/>
      <c r="BAY67" s="37"/>
      <c r="BAZ67" s="37"/>
      <c r="BBA67" s="37"/>
      <c r="BBB67" s="37"/>
      <c r="BBC67" s="37"/>
      <c r="BBD67" s="37"/>
      <c r="BBE67" s="37"/>
      <c r="BBF67" s="37"/>
      <c r="BBG67" s="37"/>
      <c r="BBH67" s="37"/>
      <c r="BBI67" s="37"/>
      <c r="BBJ67" s="37"/>
      <c r="BBK67" s="37"/>
      <c r="BBL67" s="37"/>
      <c r="BBM67" s="37"/>
      <c r="BBN67" s="37"/>
      <c r="BBO67" s="37"/>
      <c r="BBP67" s="37"/>
      <c r="BBQ67" s="37"/>
      <c r="BBR67" s="37"/>
      <c r="BBS67" s="37"/>
      <c r="BBT67" s="37"/>
      <c r="BBU67" s="37"/>
      <c r="BBV67" s="37"/>
      <c r="BBW67" s="37"/>
      <c r="BBX67" s="37"/>
      <c r="BBY67" s="37"/>
      <c r="BBZ67" s="37"/>
      <c r="BCA67" s="37"/>
      <c r="BCB67" s="37"/>
      <c r="BCC67" s="37"/>
      <c r="BCD67" s="37"/>
      <c r="BCE67" s="37"/>
      <c r="BCF67" s="37"/>
      <c r="BCG67" s="37"/>
      <c r="BCH67" s="37"/>
      <c r="BCI67" s="37"/>
      <c r="BCJ67" s="37"/>
      <c r="BCK67" s="37"/>
      <c r="BCL67" s="37"/>
      <c r="BCM67" s="37"/>
      <c r="BCN67" s="37"/>
      <c r="BCO67" s="37"/>
      <c r="BCP67" s="37"/>
      <c r="BCQ67" s="37"/>
      <c r="BCR67" s="37"/>
      <c r="BCS67" s="37"/>
      <c r="BCT67" s="37"/>
      <c r="BCU67" s="37"/>
      <c r="BCV67" s="37"/>
      <c r="BCW67" s="37"/>
      <c r="BCX67" s="37"/>
      <c r="BCY67" s="37"/>
      <c r="BCZ67" s="37"/>
      <c r="BDA67" s="37"/>
      <c r="BDB67" s="37"/>
      <c r="BDC67" s="37"/>
      <c r="BDD67" s="37"/>
      <c r="BDE67" s="37"/>
      <c r="BDF67" s="37"/>
      <c r="BDG67" s="37"/>
      <c r="BDH67" s="37"/>
      <c r="BDI67" s="37"/>
      <c r="BDJ67" s="37"/>
      <c r="BDK67" s="37"/>
      <c r="BDL67" s="37"/>
      <c r="BDM67" s="37"/>
      <c r="BDN67" s="37"/>
      <c r="BDO67" s="37"/>
      <c r="BDP67" s="37"/>
      <c r="BDQ67" s="37"/>
    </row>
    <row r="68" spans="1:80 1325:1473" s="4" customFormat="1" x14ac:dyDescent="0.25">
      <c r="A68" s="12"/>
      <c r="B68" s="123">
        <v>66060126</v>
      </c>
      <c r="C68" s="48" t="s">
        <v>144</v>
      </c>
      <c r="D68" s="124"/>
      <c r="E68" s="125"/>
      <c r="F68" s="126"/>
      <c r="G68" s="12"/>
      <c r="H68" s="12"/>
      <c r="I68" s="12"/>
      <c r="J68" s="12"/>
      <c r="K68" s="12"/>
      <c r="L68" s="12"/>
      <c r="M68" s="12"/>
      <c r="N68" s="54"/>
      <c r="O68" s="54"/>
      <c r="P68" s="54"/>
      <c r="Q68" s="54"/>
      <c r="R68" s="54"/>
      <c r="S68" s="54"/>
      <c r="T68" s="54"/>
      <c r="U68" s="54"/>
      <c r="V68" s="54"/>
      <c r="W68" s="54"/>
      <c r="X68" s="54"/>
      <c r="Y68" s="25"/>
      <c r="Z68" s="25"/>
      <c r="AA68" s="25"/>
      <c r="AB68" s="25"/>
      <c r="AC68" s="25"/>
      <c r="AD68" s="25"/>
      <c r="AE68" s="25"/>
      <c r="AF68" s="25"/>
      <c r="AG68" s="25"/>
      <c r="AH68" s="25"/>
      <c r="AI68" s="25"/>
      <c r="AJ68" s="25"/>
      <c r="AK68" s="25"/>
      <c r="AL68" s="25"/>
      <c r="AM68" s="25"/>
      <c r="AN68" s="25"/>
      <c r="AO68" s="35"/>
      <c r="AP68" s="36"/>
      <c r="AQ68" s="36"/>
      <c r="AR68" s="36"/>
      <c r="AS68" s="36"/>
      <c r="AT68" s="36"/>
      <c r="AU68" s="36"/>
      <c r="AV68" s="36"/>
      <c r="AW68" s="36"/>
      <c r="AX68" s="36"/>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5"/>
      <c r="BZ68" s="5"/>
      <c r="CA68" s="5"/>
      <c r="CB68" s="5"/>
      <c r="AXY68" s="37"/>
      <c r="AXZ68" s="37"/>
      <c r="AYA68" s="37"/>
      <c r="AYB68" s="37"/>
      <c r="AYC68" s="37"/>
      <c r="AYD68" s="37"/>
      <c r="AYE68" s="37"/>
      <c r="AYF68" s="37"/>
      <c r="AYG68" s="37"/>
      <c r="AYH68" s="37"/>
      <c r="AYI68" s="37"/>
      <c r="AYJ68" s="37"/>
      <c r="AYK68" s="37"/>
      <c r="AYL68" s="37"/>
      <c r="AYM68" s="37"/>
      <c r="AYN68" s="37"/>
      <c r="AYO68" s="37"/>
      <c r="AYP68" s="37"/>
      <c r="AYQ68" s="37"/>
      <c r="AYR68" s="37"/>
      <c r="AYS68" s="37"/>
      <c r="AYT68" s="37"/>
      <c r="AYU68" s="37"/>
      <c r="AYV68" s="37"/>
      <c r="AYW68" s="37"/>
      <c r="AYX68" s="37"/>
      <c r="AYY68" s="37"/>
      <c r="AYZ68" s="37"/>
      <c r="AZA68" s="37"/>
      <c r="AZB68" s="37"/>
      <c r="AZC68" s="37"/>
      <c r="AZD68" s="37"/>
      <c r="AZE68" s="37"/>
      <c r="AZF68" s="37"/>
      <c r="AZG68" s="37"/>
      <c r="AZH68" s="37"/>
      <c r="AZI68" s="37"/>
      <c r="AZJ68" s="37"/>
      <c r="AZK68" s="37"/>
      <c r="AZL68" s="37"/>
      <c r="AZM68" s="37"/>
      <c r="AZN68" s="37"/>
      <c r="AZO68" s="37"/>
      <c r="AZP68" s="37"/>
      <c r="AZQ68" s="37"/>
      <c r="AZR68" s="37"/>
      <c r="AZS68" s="37"/>
      <c r="AZT68" s="37"/>
      <c r="AZU68" s="37"/>
      <c r="AZV68" s="37"/>
      <c r="AZW68" s="37"/>
      <c r="AZX68" s="37"/>
      <c r="AZY68" s="37"/>
      <c r="AZZ68" s="37"/>
      <c r="BAA68" s="37"/>
      <c r="BAB68" s="37"/>
      <c r="BAC68" s="37"/>
      <c r="BAD68" s="37"/>
      <c r="BAE68" s="37"/>
      <c r="BAF68" s="37"/>
      <c r="BAG68" s="37"/>
      <c r="BAH68" s="37"/>
      <c r="BAI68" s="37"/>
      <c r="BAJ68" s="37"/>
      <c r="BAK68" s="37"/>
      <c r="BAL68" s="37"/>
      <c r="BAM68" s="37"/>
      <c r="BAN68" s="37"/>
      <c r="BAO68" s="37"/>
      <c r="BAP68" s="37"/>
      <c r="BAQ68" s="37"/>
      <c r="BAR68" s="37"/>
      <c r="BAS68" s="37"/>
      <c r="BAT68" s="37"/>
      <c r="BAU68" s="37"/>
      <c r="BAV68" s="37"/>
      <c r="BAW68" s="37"/>
      <c r="BAX68" s="37"/>
      <c r="BAY68" s="37"/>
      <c r="BAZ68" s="37"/>
      <c r="BBA68" s="37"/>
      <c r="BBB68" s="37"/>
      <c r="BBC68" s="37"/>
      <c r="BBD68" s="37"/>
      <c r="BBE68" s="37"/>
      <c r="BBF68" s="37"/>
      <c r="BBG68" s="37"/>
      <c r="BBH68" s="37"/>
      <c r="BBI68" s="37"/>
      <c r="BBJ68" s="37"/>
      <c r="BBK68" s="37"/>
      <c r="BBL68" s="37"/>
      <c r="BBM68" s="37"/>
      <c r="BBN68" s="37"/>
      <c r="BBO68" s="37"/>
      <c r="BBP68" s="37"/>
      <c r="BBQ68" s="37"/>
      <c r="BBR68" s="37"/>
      <c r="BBS68" s="37"/>
      <c r="BBT68" s="37"/>
      <c r="BBU68" s="37"/>
      <c r="BBV68" s="37"/>
      <c r="BBW68" s="37"/>
      <c r="BBX68" s="37"/>
      <c r="BBY68" s="37"/>
      <c r="BBZ68" s="37"/>
      <c r="BCA68" s="37"/>
      <c r="BCB68" s="37"/>
      <c r="BCC68" s="37"/>
      <c r="BCD68" s="37"/>
      <c r="BCE68" s="37"/>
      <c r="BCF68" s="37"/>
      <c r="BCG68" s="37"/>
      <c r="BCH68" s="37"/>
      <c r="BCI68" s="37"/>
      <c r="BCJ68" s="37"/>
      <c r="BCK68" s="37"/>
      <c r="BCL68" s="37"/>
      <c r="BCM68" s="37"/>
      <c r="BCN68" s="37"/>
      <c r="BCO68" s="37"/>
      <c r="BCP68" s="37"/>
      <c r="BCQ68" s="37"/>
      <c r="BCR68" s="37"/>
      <c r="BCS68" s="37"/>
      <c r="BCT68" s="37"/>
      <c r="BCU68" s="37"/>
      <c r="BCV68" s="37"/>
      <c r="BCW68" s="37"/>
      <c r="BCX68" s="37"/>
      <c r="BCY68" s="37"/>
      <c r="BCZ68" s="37"/>
      <c r="BDA68" s="37"/>
      <c r="BDB68" s="37"/>
      <c r="BDC68" s="37"/>
      <c r="BDD68" s="37"/>
      <c r="BDE68" s="37"/>
      <c r="BDF68" s="37"/>
      <c r="BDG68" s="37"/>
      <c r="BDH68" s="37"/>
      <c r="BDI68" s="37"/>
      <c r="BDJ68" s="37"/>
      <c r="BDK68" s="37"/>
      <c r="BDL68" s="37"/>
      <c r="BDM68" s="37"/>
      <c r="BDN68" s="37"/>
      <c r="BDO68" s="37"/>
      <c r="BDP68" s="37"/>
      <c r="BDQ68" s="37"/>
    </row>
    <row r="69" spans="1:80 1325:1473" s="4" customFormat="1" x14ac:dyDescent="0.25">
      <c r="A69" s="12"/>
      <c r="B69" s="123">
        <v>66060127</v>
      </c>
      <c r="C69" s="48" t="s">
        <v>145</v>
      </c>
      <c r="D69" s="124"/>
      <c r="E69" s="125"/>
      <c r="F69" s="126"/>
      <c r="G69" s="12"/>
      <c r="H69" s="12"/>
      <c r="I69" s="12"/>
      <c r="J69" s="12"/>
      <c r="K69" s="12"/>
      <c r="L69" s="12"/>
      <c r="M69" s="12"/>
      <c r="N69" s="54"/>
      <c r="O69" s="54"/>
      <c r="P69" s="54"/>
      <c r="Q69" s="54"/>
      <c r="R69" s="54"/>
      <c r="S69" s="54"/>
      <c r="T69" s="54"/>
      <c r="U69" s="54"/>
      <c r="V69" s="54"/>
      <c r="W69" s="54"/>
      <c r="X69" s="54"/>
      <c r="Y69" s="25"/>
      <c r="Z69" s="25"/>
      <c r="AA69" s="25"/>
      <c r="AB69" s="25"/>
      <c r="AC69" s="25"/>
      <c r="AD69" s="25"/>
      <c r="AE69" s="25"/>
      <c r="AF69" s="25"/>
      <c r="AG69" s="25"/>
      <c r="AH69" s="25"/>
      <c r="AI69" s="25"/>
      <c r="AJ69" s="25"/>
      <c r="AK69" s="25"/>
      <c r="AL69" s="25"/>
      <c r="AM69" s="25"/>
      <c r="AN69" s="25"/>
      <c r="AO69" s="35"/>
      <c r="AP69" s="36"/>
      <c r="AQ69" s="36"/>
      <c r="AR69" s="36"/>
      <c r="AS69" s="36"/>
      <c r="AT69" s="36"/>
      <c r="AU69" s="36"/>
      <c r="AV69" s="36"/>
      <c r="AW69" s="36"/>
      <c r="AX69" s="36"/>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5"/>
      <c r="BZ69" s="5"/>
      <c r="CA69" s="5"/>
      <c r="CB69" s="5"/>
      <c r="AXY69" s="37"/>
      <c r="AXZ69" s="37"/>
      <c r="AYA69" s="37"/>
      <c r="AYB69" s="37"/>
      <c r="AYC69" s="37"/>
      <c r="AYD69" s="37"/>
      <c r="AYE69" s="37"/>
      <c r="AYF69" s="37"/>
      <c r="AYG69" s="37"/>
      <c r="AYH69" s="37"/>
      <c r="AYI69" s="37"/>
      <c r="AYJ69" s="37"/>
      <c r="AYK69" s="37"/>
      <c r="AYL69" s="37"/>
      <c r="AYM69" s="37"/>
      <c r="AYN69" s="37"/>
      <c r="AYO69" s="37"/>
      <c r="AYP69" s="37"/>
      <c r="AYQ69" s="37"/>
      <c r="AYR69" s="37"/>
      <c r="AYS69" s="37"/>
      <c r="AYT69" s="37"/>
      <c r="AYU69" s="37"/>
      <c r="AYV69" s="37"/>
      <c r="AYW69" s="37"/>
      <c r="AYX69" s="37"/>
      <c r="AYY69" s="37"/>
      <c r="AYZ69" s="37"/>
      <c r="AZA69" s="37"/>
      <c r="AZB69" s="37"/>
      <c r="AZC69" s="37"/>
      <c r="AZD69" s="37"/>
      <c r="AZE69" s="37"/>
      <c r="AZF69" s="37"/>
      <c r="AZG69" s="37"/>
      <c r="AZH69" s="37"/>
      <c r="AZI69" s="37"/>
      <c r="AZJ69" s="37"/>
      <c r="AZK69" s="37"/>
      <c r="AZL69" s="37"/>
      <c r="AZM69" s="37"/>
      <c r="AZN69" s="37"/>
      <c r="AZO69" s="37"/>
      <c r="AZP69" s="37"/>
      <c r="AZQ69" s="37"/>
      <c r="AZR69" s="37"/>
      <c r="AZS69" s="37"/>
      <c r="AZT69" s="37"/>
      <c r="AZU69" s="37"/>
      <c r="AZV69" s="37"/>
      <c r="AZW69" s="37"/>
      <c r="AZX69" s="37"/>
      <c r="AZY69" s="37"/>
      <c r="AZZ69" s="37"/>
      <c r="BAA69" s="37"/>
      <c r="BAB69" s="37"/>
      <c r="BAC69" s="37"/>
      <c r="BAD69" s="37"/>
      <c r="BAE69" s="37"/>
      <c r="BAF69" s="37"/>
      <c r="BAG69" s="37"/>
      <c r="BAH69" s="37"/>
      <c r="BAI69" s="37"/>
      <c r="BAJ69" s="37"/>
      <c r="BAK69" s="37"/>
      <c r="BAL69" s="37"/>
      <c r="BAM69" s="37"/>
      <c r="BAN69" s="37"/>
      <c r="BAO69" s="37"/>
      <c r="BAP69" s="37"/>
      <c r="BAQ69" s="37"/>
      <c r="BAR69" s="37"/>
      <c r="BAS69" s="37"/>
      <c r="BAT69" s="37"/>
      <c r="BAU69" s="37"/>
      <c r="BAV69" s="37"/>
      <c r="BAW69" s="37"/>
      <c r="BAX69" s="37"/>
      <c r="BAY69" s="37"/>
      <c r="BAZ69" s="37"/>
      <c r="BBA69" s="37"/>
      <c r="BBB69" s="37"/>
      <c r="BBC69" s="37"/>
      <c r="BBD69" s="37"/>
      <c r="BBE69" s="37"/>
      <c r="BBF69" s="37"/>
      <c r="BBG69" s="37"/>
      <c r="BBH69" s="37"/>
      <c r="BBI69" s="37"/>
      <c r="BBJ69" s="37"/>
      <c r="BBK69" s="37"/>
      <c r="BBL69" s="37"/>
      <c r="BBM69" s="37"/>
      <c r="BBN69" s="37"/>
      <c r="BBO69" s="37"/>
      <c r="BBP69" s="37"/>
      <c r="BBQ69" s="37"/>
      <c r="BBR69" s="37"/>
      <c r="BBS69" s="37"/>
      <c r="BBT69" s="37"/>
      <c r="BBU69" s="37"/>
      <c r="BBV69" s="37"/>
      <c r="BBW69" s="37"/>
      <c r="BBX69" s="37"/>
      <c r="BBY69" s="37"/>
      <c r="BBZ69" s="37"/>
      <c r="BCA69" s="37"/>
      <c r="BCB69" s="37"/>
      <c r="BCC69" s="37"/>
      <c r="BCD69" s="37"/>
      <c r="BCE69" s="37"/>
      <c r="BCF69" s="37"/>
      <c r="BCG69" s="37"/>
      <c r="BCH69" s="37"/>
      <c r="BCI69" s="37"/>
      <c r="BCJ69" s="37"/>
      <c r="BCK69" s="37"/>
      <c r="BCL69" s="37"/>
      <c r="BCM69" s="37"/>
      <c r="BCN69" s="37"/>
      <c r="BCO69" s="37"/>
      <c r="BCP69" s="37"/>
      <c r="BCQ69" s="37"/>
      <c r="BCR69" s="37"/>
      <c r="BCS69" s="37"/>
      <c r="BCT69" s="37"/>
      <c r="BCU69" s="37"/>
      <c r="BCV69" s="37"/>
      <c r="BCW69" s="37"/>
      <c r="BCX69" s="37"/>
      <c r="BCY69" s="37"/>
      <c r="BCZ69" s="37"/>
      <c r="BDA69" s="37"/>
      <c r="BDB69" s="37"/>
      <c r="BDC69" s="37"/>
      <c r="BDD69" s="37"/>
      <c r="BDE69" s="37"/>
      <c r="BDF69" s="37"/>
      <c r="BDG69" s="37"/>
      <c r="BDH69" s="37"/>
      <c r="BDI69" s="37"/>
      <c r="BDJ69" s="37"/>
      <c r="BDK69" s="37"/>
      <c r="BDL69" s="37"/>
      <c r="BDM69" s="37"/>
      <c r="BDN69" s="37"/>
      <c r="BDO69" s="37"/>
      <c r="BDP69" s="37"/>
      <c r="BDQ69" s="37"/>
    </row>
    <row r="70" spans="1:80 1325:1473" s="4" customFormat="1" x14ac:dyDescent="0.25">
      <c r="A70" s="12"/>
      <c r="B70" s="123">
        <v>66060128</v>
      </c>
      <c r="C70" s="48" t="s">
        <v>146</v>
      </c>
      <c r="D70" s="124"/>
      <c r="E70" s="125"/>
      <c r="F70" s="126"/>
      <c r="G70" s="12"/>
      <c r="H70" s="12"/>
      <c r="I70" s="12"/>
      <c r="J70" s="12"/>
      <c r="K70" s="12"/>
      <c r="L70" s="12"/>
      <c r="M70" s="12"/>
      <c r="N70" s="54"/>
      <c r="O70" s="54"/>
      <c r="P70" s="54"/>
      <c r="Q70" s="54"/>
      <c r="R70" s="54"/>
      <c r="S70" s="54"/>
      <c r="T70" s="54"/>
      <c r="U70" s="54"/>
      <c r="V70" s="54"/>
      <c r="W70" s="54"/>
      <c r="X70" s="54"/>
      <c r="Y70" s="25"/>
      <c r="Z70" s="25"/>
      <c r="AA70" s="25"/>
      <c r="AB70" s="25"/>
      <c r="AC70" s="25"/>
      <c r="AD70" s="25"/>
      <c r="AE70" s="25"/>
      <c r="AF70" s="25"/>
      <c r="AG70" s="25"/>
      <c r="AH70" s="25"/>
      <c r="AI70" s="25"/>
      <c r="AJ70" s="25"/>
      <c r="AK70" s="25"/>
      <c r="AL70" s="25"/>
      <c r="AM70" s="25"/>
      <c r="AN70" s="25"/>
      <c r="AO70" s="35"/>
      <c r="AP70" s="36"/>
      <c r="AQ70" s="36"/>
      <c r="AR70" s="36"/>
      <c r="AS70" s="36"/>
      <c r="AT70" s="36"/>
      <c r="AU70" s="36"/>
      <c r="AV70" s="36"/>
      <c r="AW70" s="36"/>
      <c r="AX70" s="36"/>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5"/>
      <c r="BZ70" s="5"/>
      <c r="CA70" s="5"/>
      <c r="CB70" s="5"/>
      <c r="AXY70" s="37"/>
      <c r="AXZ70" s="37"/>
      <c r="AYA70" s="37"/>
      <c r="AYB70" s="37"/>
      <c r="AYC70" s="37"/>
      <c r="AYD70" s="37"/>
      <c r="AYE70" s="37"/>
      <c r="AYF70" s="37"/>
      <c r="AYG70" s="37"/>
      <c r="AYH70" s="37"/>
      <c r="AYI70" s="37"/>
      <c r="AYJ70" s="37"/>
      <c r="AYK70" s="37"/>
      <c r="AYL70" s="37"/>
      <c r="AYM70" s="37"/>
      <c r="AYN70" s="37"/>
      <c r="AYO70" s="37"/>
      <c r="AYP70" s="37"/>
      <c r="AYQ70" s="37"/>
      <c r="AYR70" s="37"/>
      <c r="AYS70" s="37"/>
      <c r="AYT70" s="37"/>
      <c r="AYU70" s="37"/>
      <c r="AYV70" s="37"/>
      <c r="AYW70" s="37"/>
      <c r="AYX70" s="37"/>
      <c r="AYY70" s="37"/>
      <c r="AYZ70" s="37"/>
      <c r="AZA70" s="37"/>
      <c r="AZB70" s="37"/>
      <c r="AZC70" s="37"/>
      <c r="AZD70" s="37"/>
      <c r="AZE70" s="37"/>
      <c r="AZF70" s="37"/>
      <c r="AZG70" s="37"/>
      <c r="AZH70" s="37"/>
      <c r="AZI70" s="37"/>
      <c r="AZJ70" s="37"/>
      <c r="AZK70" s="37"/>
      <c r="AZL70" s="37"/>
      <c r="AZM70" s="37"/>
      <c r="AZN70" s="37"/>
      <c r="AZO70" s="37"/>
      <c r="AZP70" s="37"/>
      <c r="AZQ70" s="37"/>
      <c r="AZR70" s="37"/>
      <c r="AZS70" s="37"/>
      <c r="AZT70" s="37"/>
      <c r="AZU70" s="37"/>
      <c r="AZV70" s="37"/>
      <c r="AZW70" s="37"/>
      <c r="AZX70" s="37"/>
      <c r="AZY70" s="37"/>
      <c r="AZZ70" s="37"/>
      <c r="BAA70" s="37"/>
      <c r="BAB70" s="37"/>
      <c r="BAC70" s="37"/>
      <c r="BAD70" s="37"/>
      <c r="BAE70" s="37"/>
      <c r="BAF70" s="37"/>
      <c r="BAG70" s="37"/>
      <c r="BAH70" s="37"/>
      <c r="BAI70" s="37"/>
      <c r="BAJ70" s="37"/>
      <c r="BAK70" s="37"/>
      <c r="BAL70" s="37"/>
      <c r="BAM70" s="37"/>
      <c r="BAN70" s="37"/>
      <c r="BAO70" s="37"/>
      <c r="BAP70" s="37"/>
      <c r="BAQ70" s="37"/>
      <c r="BAR70" s="37"/>
      <c r="BAS70" s="37"/>
      <c r="BAT70" s="37"/>
      <c r="BAU70" s="37"/>
      <c r="BAV70" s="37"/>
      <c r="BAW70" s="37"/>
      <c r="BAX70" s="37"/>
      <c r="BAY70" s="37"/>
      <c r="BAZ70" s="37"/>
      <c r="BBA70" s="37"/>
      <c r="BBB70" s="37"/>
      <c r="BBC70" s="37"/>
      <c r="BBD70" s="37"/>
      <c r="BBE70" s="37"/>
      <c r="BBF70" s="37"/>
      <c r="BBG70" s="37"/>
      <c r="BBH70" s="37"/>
      <c r="BBI70" s="37"/>
      <c r="BBJ70" s="37"/>
      <c r="BBK70" s="37"/>
      <c r="BBL70" s="37"/>
      <c r="BBM70" s="37"/>
      <c r="BBN70" s="37"/>
      <c r="BBO70" s="37"/>
      <c r="BBP70" s="37"/>
      <c r="BBQ70" s="37"/>
      <c r="BBR70" s="37"/>
      <c r="BBS70" s="37"/>
      <c r="BBT70" s="37"/>
      <c r="BBU70" s="37"/>
      <c r="BBV70" s="37"/>
      <c r="BBW70" s="37"/>
      <c r="BBX70" s="37"/>
      <c r="BBY70" s="37"/>
      <c r="BBZ70" s="37"/>
      <c r="BCA70" s="37"/>
      <c r="BCB70" s="37"/>
      <c r="BCC70" s="37"/>
      <c r="BCD70" s="37"/>
      <c r="BCE70" s="37"/>
      <c r="BCF70" s="37"/>
      <c r="BCG70" s="37"/>
      <c r="BCH70" s="37"/>
      <c r="BCI70" s="37"/>
      <c r="BCJ70" s="37"/>
      <c r="BCK70" s="37"/>
      <c r="BCL70" s="37"/>
      <c r="BCM70" s="37"/>
      <c r="BCN70" s="37"/>
      <c r="BCO70" s="37"/>
      <c r="BCP70" s="37"/>
      <c r="BCQ70" s="37"/>
      <c r="BCR70" s="37"/>
      <c r="BCS70" s="37"/>
      <c r="BCT70" s="37"/>
      <c r="BCU70" s="37"/>
      <c r="BCV70" s="37"/>
      <c r="BCW70" s="37"/>
      <c r="BCX70" s="37"/>
      <c r="BCY70" s="37"/>
      <c r="BCZ70" s="37"/>
      <c r="BDA70" s="37"/>
      <c r="BDB70" s="37"/>
      <c r="BDC70" s="37"/>
      <c r="BDD70" s="37"/>
      <c r="BDE70" s="37"/>
      <c r="BDF70" s="37"/>
      <c r="BDG70" s="37"/>
      <c r="BDH70" s="37"/>
      <c r="BDI70" s="37"/>
      <c r="BDJ70" s="37"/>
      <c r="BDK70" s="37"/>
      <c r="BDL70" s="37"/>
      <c r="BDM70" s="37"/>
      <c r="BDN70" s="37"/>
      <c r="BDO70" s="37"/>
      <c r="BDP70" s="37"/>
      <c r="BDQ70" s="37"/>
    </row>
    <row r="71" spans="1:80 1325:1473" s="4" customFormat="1" x14ac:dyDescent="0.25">
      <c r="A71" s="12"/>
      <c r="B71" s="123">
        <v>66060129</v>
      </c>
      <c r="C71" s="48" t="s">
        <v>147</v>
      </c>
      <c r="D71" s="124"/>
      <c r="E71" s="125"/>
      <c r="F71" s="126"/>
      <c r="G71" s="12"/>
      <c r="H71" s="12"/>
      <c r="I71" s="12"/>
      <c r="J71" s="12"/>
      <c r="K71" s="12"/>
      <c r="L71" s="12"/>
      <c r="M71" s="12"/>
      <c r="N71" s="54"/>
      <c r="O71" s="54"/>
      <c r="P71" s="54"/>
      <c r="Q71" s="54"/>
      <c r="R71" s="54"/>
      <c r="S71" s="54"/>
      <c r="T71" s="54"/>
      <c r="U71" s="54"/>
      <c r="V71" s="54"/>
      <c r="W71" s="54"/>
      <c r="X71" s="54"/>
      <c r="Y71" s="25"/>
      <c r="Z71" s="25"/>
      <c r="AA71" s="25"/>
      <c r="AB71" s="25"/>
      <c r="AC71" s="25"/>
      <c r="AD71" s="25"/>
      <c r="AE71" s="25"/>
      <c r="AF71" s="25"/>
      <c r="AG71" s="25"/>
      <c r="AH71" s="25"/>
      <c r="AI71" s="25"/>
      <c r="AJ71" s="25"/>
      <c r="AK71" s="25"/>
      <c r="AL71" s="25"/>
      <c r="AM71" s="25"/>
      <c r="AN71" s="25"/>
      <c r="AO71" s="35"/>
      <c r="AP71" s="36"/>
      <c r="AQ71" s="36"/>
      <c r="AR71" s="36"/>
      <c r="AS71" s="36"/>
      <c r="AT71" s="36"/>
      <c r="AU71" s="36"/>
      <c r="AV71" s="36"/>
      <c r="AW71" s="36"/>
      <c r="AX71" s="36"/>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5"/>
      <c r="BZ71" s="5"/>
      <c r="CA71" s="5"/>
      <c r="CB71" s="5"/>
      <c r="AXY71" s="37"/>
      <c r="AXZ71" s="37"/>
      <c r="AYA71" s="37"/>
      <c r="AYB71" s="37"/>
      <c r="AYC71" s="37"/>
      <c r="AYD71" s="37"/>
      <c r="AYE71" s="37"/>
      <c r="AYF71" s="37"/>
      <c r="AYG71" s="37"/>
      <c r="AYH71" s="37"/>
      <c r="AYI71" s="37"/>
      <c r="AYJ71" s="37"/>
      <c r="AYK71" s="37"/>
      <c r="AYL71" s="37"/>
      <c r="AYM71" s="37"/>
      <c r="AYN71" s="37"/>
      <c r="AYO71" s="37"/>
      <c r="AYP71" s="37"/>
      <c r="AYQ71" s="37"/>
      <c r="AYR71" s="37"/>
      <c r="AYS71" s="37"/>
      <c r="AYT71" s="37"/>
      <c r="AYU71" s="37"/>
      <c r="AYV71" s="37"/>
      <c r="AYW71" s="37"/>
      <c r="AYX71" s="37"/>
      <c r="AYY71" s="37"/>
      <c r="AYZ71" s="37"/>
      <c r="AZA71" s="37"/>
      <c r="AZB71" s="37"/>
      <c r="AZC71" s="37"/>
      <c r="AZD71" s="37"/>
      <c r="AZE71" s="37"/>
      <c r="AZF71" s="37"/>
      <c r="AZG71" s="37"/>
      <c r="AZH71" s="37"/>
      <c r="AZI71" s="37"/>
      <c r="AZJ71" s="37"/>
      <c r="AZK71" s="37"/>
      <c r="AZL71" s="37"/>
      <c r="AZM71" s="37"/>
      <c r="AZN71" s="37"/>
      <c r="AZO71" s="37"/>
      <c r="AZP71" s="37"/>
      <c r="AZQ71" s="37"/>
      <c r="AZR71" s="37"/>
      <c r="AZS71" s="37"/>
      <c r="AZT71" s="37"/>
      <c r="AZU71" s="37"/>
      <c r="AZV71" s="37"/>
      <c r="AZW71" s="37"/>
      <c r="AZX71" s="37"/>
      <c r="AZY71" s="37"/>
      <c r="AZZ71" s="37"/>
      <c r="BAA71" s="37"/>
      <c r="BAB71" s="37"/>
      <c r="BAC71" s="37"/>
      <c r="BAD71" s="37"/>
      <c r="BAE71" s="37"/>
      <c r="BAF71" s="37"/>
      <c r="BAG71" s="37"/>
      <c r="BAH71" s="37"/>
      <c r="BAI71" s="37"/>
      <c r="BAJ71" s="37"/>
      <c r="BAK71" s="37"/>
      <c r="BAL71" s="37"/>
      <c r="BAM71" s="37"/>
      <c r="BAN71" s="37"/>
      <c r="BAO71" s="37"/>
      <c r="BAP71" s="37"/>
      <c r="BAQ71" s="37"/>
      <c r="BAR71" s="37"/>
      <c r="BAS71" s="37"/>
      <c r="BAT71" s="37"/>
      <c r="BAU71" s="37"/>
      <c r="BAV71" s="37"/>
      <c r="BAW71" s="37"/>
      <c r="BAX71" s="37"/>
      <c r="BAY71" s="37"/>
      <c r="BAZ71" s="37"/>
      <c r="BBA71" s="37"/>
      <c r="BBB71" s="37"/>
      <c r="BBC71" s="37"/>
      <c r="BBD71" s="37"/>
      <c r="BBE71" s="37"/>
      <c r="BBF71" s="37"/>
      <c r="BBG71" s="37"/>
      <c r="BBH71" s="37"/>
      <c r="BBI71" s="37"/>
      <c r="BBJ71" s="37"/>
      <c r="BBK71" s="37"/>
      <c r="BBL71" s="37"/>
      <c r="BBM71" s="37"/>
      <c r="BBN71" s="37"/>
      <c r="BBO71" s="37"/>
      <c r="BBP71" s="37"/>
      <c r="BBQ71" s="37"/>
      <c r="BBR71" s="37"/>
      <c r="BBS71" s="37"/>
      <c r="BBT71" s="37"/>
      <c r="BBU71" s="37"/>
      <c r="BBV71" s="37"/>
      <c r="BBW71" s="37"/>
      <c r="BBX71" s="37"/>
      <c r="BBY71" s="37"/>
      <c r="BBZ71" s="37"/>
      <c r="BCA71" s="37"/>
      <c r="BCB71" s="37"/>
      <c r="BCC71" s="37"/>
      <c r="BCD71" s="37"/>
      <c r="BCE71" s="37"/>
      <c r="BCF71" s="37"/>
      <c r="BCG71" s="37"/>
      <c r="BCH71" s="37"/>
      <c r="BCI71" s="37"/>
      <c r="BCJ71" s="37"/>
      <c r="BCK71" s="37"/>
      <c r="BCL71" s="37"/>
      <c r="BCM71" s="37"/>
      <c r="BCN71" s="37"/>
      <c r="BCO71" s="37"/>
      <c r="BCP71" s="37"/>
      <c r="BCQ71" s="37"/>
      <c r="BCR71" s="37"/>
      <c r="BCS71" s="37"/>
      <c r="BCT71" s="37"/>
      <c r="BCU71" s="37"/>
      <c r="BCV71" s="37"/>
      <c r="BCW71" s="37"/>
      <c r="BCX71" s="37"/>
      <c r="BCY71" s="37"/>
      <c r="BCZ71" s="37"/>
      <c r="BDA71" s="37"/>
      <c r="BDB71" s="37"/>
      <c r="BDC71" s="37"/>
      <c r="BDD71" s="37"/>
      <c r="BDE71" s="37"/>
      <c r="BDF71" s="37"/>
      <c r="BDG71" s="37"/>
      <c r="BDH71" s="37"/>
      <c r="BDI71" s="37"/>
      <c r="BDJ71" s="37"/>
      <c r="BDK71" s="37"/>
      <c r="BDL71" s="37"/>
      <c r="BDM71" s="37"/>
      <c r="BDN71" s="37"/>
      <c r="BDO71" s="37"/>
      <c r="BDP71" s="37"/>
      <c r="BDQ71" s="37"/>
    </row>
    <row r="72" spans="1:80 1325:1473" s="4" customFormat="1" x14ac:dyDescent="0.25">
      <c r="A72" s="12"/>
      <c r="B72" s="123">
        <v>66031676</v>
      </c>
      <c r="C72" s="48" t="s">
        <v>148</v>
      </c>
      <c r="D72" s="189"/>
      <c r="E72" s="125"/>
      <c r="F72" s="126"/>
      <c r="G72" s="12"/>
      <c r="H72" s="12"/>
      <c r="I72" s="12"/>
      <c r="J72" s="12"/>
      <c r="K72" s="12"/>
      <c r="L72" s="12"/>
      <c r="M72" s="12"/>
      <c r="N72" s="54"/>
      <c r="O72" s="54"/>
      <c r="P72" s="54"/>
      <c r="Q72" s="54"/>
      <c r="R72" s="54"/>
      <c r="S72" s="54"/>
      <c r="T72" s="54"/>
      <c r="U72" s="54"/>
      <c r="V72" s="54"/>
      <c r="W72" s="54"/>
      <c r="X72" s="54"/>
      <c r="Y72" s="25"/>
      <c r="Z72" s="25"/>
      <c r="AA72" s="25"/>
      <c r="AB72" s="25"/>
      <c r="AC72" s="25"/>
      <c r="AD72" s="25"/>
      <c r="AE72" s="25"/>
      <c r="AF72" s="25"/>
      <c r="AG72" s="25"/>
      <c r="AH72" s="25"/>
      <c r="AI72" s="25"/>
      <c r="AJ72" s="25"/>
      <c r="AK72" s="25"/>
      <c r="AL72" s="25"/>
      <c r="AM72" s="25"/>
      <c r="AN72" s="25"/>
      <c r="AO72" s="35"/>
      <c r="AP72" s="36"/>
      <c r="AQ72" s="36"/>
      <c r="AR72" s="36"/>
      <c r="AS72" s="36"/>
      <c r="AT72" s="36"/>
      <c r="AU72" s="36"/>
      <c r="AV72" s="36"/>
      <c r="AW72" s="36"/>
      <c r="AX72" s="36"/>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5"/>
      <c r="BZ72" s="5"/>
      <c r="CA72" s="5"/>
      <c r="CB72" s="5"/>
      <c r="AXY72" s="37"/>
      <c r="AXZ72" s="37"/>
      <c r="AYA72" s="37"/>
      <c r="AYB72" s="37"/>
      <c r="AYC72" s="37"/>
      <c r="AYD72" s="37"/>
      <c r="AYE72" s="37"/>
      <c r="AYF72" s="37"/>
      <c r="AYG72" s="37"/>
      <c r="AYH72" s="37"/>
      <c r="AYI72" s="37"/>
      <c r="AYJ72" s="37"/>
      <c r="AYK72" s="37"/>
      <c r="AYL72" s="37"/>
      <c r="AYM72" s="37"/>
      <c r="AYN72" s="37"/>
      <c r="AYO72" s="37"/>
      <c r="AYP72" s="37"/>
      <c r="AYQ72" s="37"/>
      <c r="AYR72" s="37"/>
      <c r="AYS72" s="37"/>
      <c r="AYT72" s="37"/>
      <c r="AYU72" s="37"/>
      <c r="AYV72" s="37"/>
      <c r="AYW72" s="37"/>
      <c r="AYX72" s="37"/>
      <c r="AYY72" s="37"/>
      <c r="AYZ72" s="37"/>
      <c r="AZA72" s="37"/>
      <c r="AZB72" s="37"/>
      <c r="AZC72" s="37"/>
      <c r="AZD72" s="37"/>
      <c r="AZE72" s="37"/>
      <c r="AZF72" s="37"/>
      <c r="AZG72" s="37"/>
      <c r="AZH72" s="37"/>
      <c r="AZI72" s="37"/>
      <c r="AZJ72" s="37"/>
      <c r="AZK72" s="37"/>
      <c r="AZL72" s="37"/>
      <c r="AZM72" s="37"/>
      <c r="AZN72" s="37"/>
      <c r="AZO72" s="37"/>
      <c r="AZP72" s="37"/>
      <c r="AZQ72" s="37"/>
      <c r="AZR72" s="37"/>
      <c r="AZS72" s="37"/>
      <c r="AZT72" s="37"/>
      <c r="AZU72" s="37"/>
      <c r="AZV72" s="37"/>
      <c r="AZW72" s="37"/>
      <c r="AZX72" s="37"/>
      <c r="AZY72" s="37"/>
      <c r="AZZ72" s="37"/>
      <c r="BAA72" s="37"/>
      <c r="BAB72" s="37"/>
      <c r="BAC72" s="37"/>
      <c r="BAD72" s="37"/>
      <c r="BAE72" s="37"/>
      <c r="BAF72" s="37"/>
      <c r="BAG72" s="37"/>
      <c r="BAH72" s="37"/>
      <c r="BAI72" s="37"/>
      <c r="BAJ72" s="37"/>
      <c r="BAK72" s="37"/>
      <c r="BAL72" s="37"/>
      <c r="BAM72" s="37"/>
      <c r="BAN72" s="37"/>
      <c r="BAO72" s="37"/>
      <c r="BAP72" s="37"/>
      <c r="BAQ72" s="37"/>
      <c r="BAR72" s="37"/>
      <c r="BAS72" s="37"/>
      <c r="BAT72" s="37"/>
      <c r="BAU72" s="37"/>
      <c r="BAV72" s="37"/>
      <c r="BAW72" s="37"/>
      <c r="BAX72" s="37"/>
      <c r="BAY72" s="37"/>
      <c r="BAZ72" s="37"/>
      <c r="BBA72" s="37"/>
      <c r="BBB72" s="37"/>
      <c r="BBC72" s="37"/>
      <c r="BBD72" s="37"/>
      <c r="BBE72" s="37"/>
      <c r="BBF72" s="37"/>
      <c r="BBG72" s="37"/>
      <c r="BBH72" s="37"/>
      <c r="BBI72" s="37"/>
      <c r="BBJ72" s="37"/>
      <c r="BBK72" s="37"/>
      <c r="BBL72" s="37"/>
      <c r="BBM72" s="37"/>
      <c r="BBN72" s="37"/>
      <c r="BBO72" s="37"/>
      <c r="BBP72" s="37"/>
      <c r="BBQ72" s="37"/>
      <c r="BBR72" s="37"/>
      <c r="BBS72" s="37"/>
      <c r="BBT72" s="37"/>
      <c r="BBU72" s="37"/>
      <c r="BBV72" s="37"/>
      <c r="BBW72" s="37"/>
      <c r="BBX72" s="37"/>
      <c r="BBY72" s="37"/>
      <c r="BBZ72" s="37"/>
      <c r="BCA72" s="37"/>
      <c r="BCB72" s="37"/>
      <c r="BCC72" s="37"/>
      <c r="BCD72" s="37"/>
      <c r="BCE72" s="37"/>
      <c r="BCF72" s="37"/>
      <c r="BCG72" s="37"/>
      <c r="BCH72" s="37"/>
      <c r="BCI72" s="37"/>
      <c r="BCJ72" s="37"/>
      <c r="BCK72" s="37"/>
      <c r="BCL72" s="37"/>
      <c r="BCM72" s="37"/>
      <c r="BCN72" s="37"/>
      <c r="BCO72" s="37"/>
      <c r="BCP72" s="37"/>
      <c r="BCQ72" s="37"/>
      <c r="BCR72" s="37"/>
      <c r="BCS72" s="37"/>
      <c r="BCT72" s="37"/>
      <c r="BCU72" s="37"/>
      <c r="BCV72" s="37"/>
      <c r="BCW72" s="37"/>
      <c r="BCX72" s="37"/>
      <c r="BCY72" s="37"/>
      <c r="BCZ72" s="37"/>
      <c r="BDA72" s="37"/>
      <c r="BDB72" s="37"/>
      <c r="BDC72" s="37"/>
      <c r="BDD72" s="37"/>
      <c r="BDE72" s="37"/>
      <c r="BDF72" s="37"/>
      <c r="BDG72" s="37"/>
      <c r="BDH72" s="37"/>
      <c r="BDI72" s="37"/>
      <c r="BDJ72" s="37"/>
      <c r="BDK72" s="37"/>
      <c r="BDL72" s="37"/>
      <c r="BDM72" s="37"/>
      <c r="BDN72" s="37"/>
      <c r="BDO72" s="37"/>
      <c r="BDP72" s="37"/>
      <c r="BDQ72" s="37"/>
    </row>
    <row r="73" spans="1:80 1325:1473" s="4" customFormat="1" x14ac:dyDescent="0.25">
      <c r="A73" s="12"/>
      <c r="B73" s="123">
        <v>66031675</v>
      </c>
      <c r="C73" s="48" t="s">
        <v>149</v>
      </c>
      <c r="D73" s="124"/>
      <c r="E73" s="125"/>
      <c r="F73" s="126"/>
      <c r="G73" s="12"/>
      <c r="H73" s="12"/>
      <c r="I73" s="12"/>
      <c r="J73" s="12"/>
      <c r="K73" s="12"/>
      <c r="L73" s="12"/>
      <c r="M73" s="12"/>
      <c r="N73" s="54"/>
      <c r="O73" s="54"/>
      <c r="P73" s="54"/>
      <c r="Q73" s="54"/>
      <c r="R73" s="54"/>
      <c r="S73" s="54"/>
      <c r="T73" s="54"/>
      <c r="U73" s="54"/>
      <c r="V73" s="54"/>
      <c r="W73" s="54"/>
      <c r="X73" s="54"/>
      <c r="Y73" s="25"/>
      <c r="Z73" s="25"/>
      <c r="AA73" s="25"/>
      <c r="AB73" s="25"/>
      <c r="AC73" s="25"/>
      <c r="AD73" s="25"/>
      <c r="AE73" s="25"/>
      <c r="AF73" s="25"/>
      <c r="AG73" s="25"/>
      <c r="AH73" s="25"/>
      <c r="AI73" s="25"/>
      <c r="AJ73" s="25"/>
      <c r="AK73" s="25"/>
      <c r="AL73" s="25"/>
      <c r="AM73" s="25"/>
      <c r="AN73" s="25"/>
      <c r="AO73" s="35"/>
      <c r="AP73" s="36"/>
      <c r="AQ73" s="36"/>
      <c r="AR73" s="36"/>
      <c r="AS73" s="36"/>
      <c r="AT73" s="36"/>
      <c r="AU73" s="36"/>
      <c r="AV73" s="36"/>
      <c r="AW73" s="36"/>
      <c r="AX73" s="36"/>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5"/>
      <c r="BZ73" s="5"/>
      <c r="CA73" s="5"/>
      <c r="CB73" s="5"/>
      <c r="AXY73" s="37"/>
      <c r="AXZ73" s="37"/>
      <c r="AYA73" s="37"/>
      <c r="AYB73" s="37"/>
      <c r="AYC73" s="37"/>
      <c r="AYD73" s="37"/>
      <c r="AYE73" s="37"/>
      <c r="AYF73" s="37"/>
      <c r="AYG73" s="37"/>
      <c r="AYH73" s="37"/>
      <c r="AYI73" s="37"/>
      <c r="AYJ73" s="37"/>
      <c r="AYK73" s="37"/>
      <c r="AYL73" s="37"/>
      <c r="AYM73" s="37"/>
      <c r="AYN73" s="37"/>
      <c r="AYO73" s="37"/>
      <c r="AYP73" s="37"/>
      <c r="AYQ73" s="37"/>
      <c r="AYR73" s="37"/>
      <c r="AYS73" s="37"/>
      <c r="AYT73" s="37"/>
      <c r="AYU73" s="37"/>
      <c r="AYV73" s="37"/>
      <c r="AYW73" s="37"/>
      <c r="AYX73" s="37"/>
      <c r="AYY73" s="37"/>
      <c r="AYZ73" s="37"/>
      <c r="AZA73" s="37"/>
      <c r="AZB73" s="37"/>
      <c r="AZC73" s="37"/>
      <c r="AZD73" s="37"/>
      <c r="AZE73" s="37"/>
      <c r="AZF73" s="37"/>
      <c r="AZG73" s="37"/>
      <c r="AZH73" s="37"/>
      <c r="AZI73" s="37"/>
      <c r="AZJ73" s="37"/>
      <c r="AZK73" s="37"/>
      <c r="AZL73" s="37"/>
      <c r="AZM73" s="37"/>
      <c r="AZN73" s="37"/>
      <c r="AZO73" s="37"/>
      <c r="AZP73" s="37"/>
      <c r="AZQ73" s="37"/>
      <c r="AZR73" s="37"/>
      <c r="AZS73" s="37"/>
      <c r="AZT73" s="37"/>
      <c r="AZU73" s="37"/>
      <c r="AZV73" s="37"/>
      <c r="AZW73" s="37"/>
      <c r="AZX73" s="37"/>
      <c r="AZY73" s="37"/>
      <c r="AZZ73" s="37"/>
      <c r="BAA73" s="37"/>
      <c r="BAB73" s="37"/>
      <c r="BAC73" s="37"/>
      <c r="BAD73" s="37"/>
      <c r="BAE73" s="37"/>
      <c r="BAF73" s="37"/>
      <c r="BAG73" s="37"/>
      <c r="BAH73" s="37"/>
      <c r="BAI73" s="37"/>
      <c r="BAJ73" s="37"/>
      <c r="BAK73" s="37"/>
      <c r="BAL73" s="37"/>
      <c r="BAM73" s="37"/>
      <c r="BAN73" s="37"/>
      <c r="BAO73" s="37"/>
      <c r="BAP73" s="37"/>
      <c r="BAQ73" s="37"/>
      <c r="BAR73" s="37"/>
      <c r="BAS73" s="37"/>
      <c r="BAT73" s="37"/>
      <c r="BAU73" s="37"/>
      <c r="BAV73" s="37"/>
      <c r="BAW73" s="37"/>
      <c r="BAX73" s="37"/>
      <c r="BAY73" s="37"/>
      <c r="BAZ73" s="37"/>
      <c r="BBA73" s="37"/>
      <c r="BBB73" s="37"/>
      <c r="BBC73" s="37"/>
      <c r="BBD73" s="37"/>
      <c r="BBE73" s="37"/>
      <c r="BBF73" s="37"/>
      <c r="BBG73" s="37"/>
      <c r="BBH73" s="37"/>
      <c r="BBI73" s="37"/>
      <c r="BBJ73" s="37"/>
      <c r="BBK73" s="37"/>
      <c r="BBL73" s="37"/>
      <c r="BBM73" s="37"/>
      <c r="BBN73" s="37"/>
      <c r="BBO73" s="37"/>
      <c r="BBP73" s="37"/>
      <c r="BBQ73" s="37"/>
      <c r="BBR73" s="37"/>
      <c r="BBS73" s="37"/>
      <c r="BBT73" s="37"/>
      <c r="BBU73" s="37"/>
      <c r="BBV73" s="37"/>
      <c r="BBW73" s="37"/>
      <c r="BBX73" s="37"/>
      <c r="BBY73" s="37"/>
      <c r="BBZ73" s="37"/>
      <c r="BCA73" s="37"/>
      <c r="BCB73" s="37"/>
      <c r="BCC73" s="37"/>
      <c r="BCD73" s="37"/>
      <c r="BCE73" s="37"/>
      <c r="BCF73" s="37"/>
      <c r="BCG73" s="37"/>
      <c r="BCH73" s="37"/>
      <c r="BCI73" s="37"/>
      <c r="BCJ73" s="37"/>
      <c r="BCK73" s="37"/>
      <c r="BCL73" s="37"/>
      <c r="BCM73" s="37"/>
      <c r="BCN73" s="37"/>
      <c r="BCO73" s="37"/>
      <c r="BCP73" s="37"/>
      <c r="BCQ73" s="37"/>
      <c r="BCR73" s="37"/>
      <c r="BCS73" s="37"/>
      <c r="BCT73" s="37"/>
      <c r="BCU73" s="37"/>
      <c r="BCV73" s="37"/>
      <c r="BCW73" s="37"/>
      <c r="BCX73" s="37"/>
      <c r="BCY73" s="37"/>
      <c r="BCZ73" s="37"/>
      <c r="BDA73" s="37"/>
      <c r="BDB73" s="37"/>
      <c r="BDC73" s="37"/>
      <c r="BDD73" s="37"/>
      <c r="BDE73" s="37"/>
      <c r="BDF73" s="37"/>
      <c r="BDG73" s="37"/>
      <c r="BDH73" s="37"/>
      <c r="BDI73" s="37"/>
      <c r="BDJ73" s="37"/>
      <c r="BDK73" s="37"/>
      <c r="BDL73" s="37"/>
      <c r="BDM73" s="37"/>
      <c r="BDN73" s="37"/>
      <c r="BDO73" s="37"/>
      <c r="BDP73" s="37"/>
      <c r="BDQ73" s="37"/>
    </row>
    <row r="74" spans="1:80 1325:1473" s="4" customFormat="1" x14ac:dyDescent="0.25">
      <c r="A74" s="12"/>
      <c r="B74" s="139">
        <v>66060119</v>
      </c>
      <c r="C74" s="140" t="s">
        <v>172</v>
      </c>
      <c r="D74" s="124"/>
      <c r="E74" s="125"/>
      <c r="F74" s="126"/>
      <c r="G74" s="12"/>
      <c r="H74" s="246" t="s">
        <v>256</v>
      </c>
      <c r="I74" s="247"/>
      <c r="J74" s="247"/>
      <c r="K74" s="247"/>
      <c r="L74" s="247"/>
      <c r="M74" s="247"/>
      <c r="N74" s="54"/>
      <c r="O74" s="54"/>
      <c r="P74" s="54"/>
      <c r="Q74" s="54"/>
      <c r="R74" s="54"/>
      <c r="S74" s="54"/>
      <c r="T74" s="54"/>
      <c r="U74" s="54"/>
      <c r="V74" s="54"/>
      <c r="W74" s="54"/>
      <c r="X74" s="54"/>
      <c r="Y74" s="25"/>
      <c r="Z74" s="25"/>
      <c r="AA74" s="25"/>
      <c r="AB74" s="25"/>
      <c r="AC74" s="25"/>
      <c r="AD74" s="25"/>
      <c r="AE74" s="25"/>
      <c r="AF74" s="25"/>
      <c r="AG74" s="25"/>
      <c r="AH74" s="25"/>
      <c r="AI74" s="25"/>
      <c r="AJ74" s="25"/>
      <c r="AK74" s="25"/>
      <c r="AL74" s="25"/>
      <c r="AM74" s="25"/>
      <c r="AN74" s="25"/>
      <c r="AO74" s="35"/>
      <c r="AP74" s="36"/>
      <c r="AQ74" s="36"/>
      <c r="AR74" s="36"/>
      <c r="AS74" s="36"/>
      <c r="AT74" s="36"/>
      <c r="AU74" s="36"/>
      <c r="AV74" s="36"/>
      <c r="AW74" s="36"/>
      <c r="AX74" s="36"/>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5"/>
      <c r="BZ74" s="5"/>
      <c r="CA74" s="5"/>
      <c r="CB74" s="5"/>
      <c r="AXY74" s="37"/>
      <c r="AXZ74" s="37"/>
      <c r="AYA74" s="37"/>
      <c r="AYB74" s="37"/>
      <c r="AYC74" s="37"/>
      <c r="AYD74" s="37"/>
      <c r="AYE74" s="37"/>
      <c r="AYF74" s="37"/>
      <c r="AYG74" s="37"/>
      <c r="AYH74" s="37"/>
      <c r="AYI74" s="37"/>
      <c r="AYJ74" s="37"/>
      <c r="AYK74" s="37"/>
      <c r="AYL74" s="37"/>
      <c r="AYM74" s="37"/>
      <c r="AYN74" s="37"/>
      <c r="AYO74" s="37"/>
      <c r="AYP74" s="37"/>
      <c r="AYQ74" s="37"/>
      <c r="AYR74" s="37"/>
      <c r="AYS74" s="37"/>
      <c r="AYT74" s="37"/>
      <c r="AYU74" s="37"/>
      <c r="AYV74" s="37"/>
      <c r="AYW74" s="37"/>
      <c r="AYX74" s="37"/>
      <c r="AYY74" s="37"/>
      <c r="AYZ74" s="37"/>
      <c r="AZA74" s="37"/>
      <c r="AZB74" s="37"/>
      <c r="AZC74" s="37"/>
      <c r="AZD74" s="37"/>
      <c r="AZE74" s="37"/>
      <c r="AZF74" s="37"/>
      <c r="AZG74" s="37"/>
      <c r="AZH74" s="37"/>
      <c r="AZI74" s="37"/>
      <c r="AZJ74" s="37"/>
      <c r="AZK74" s="37"/>
      <c r="AZL74" s="37"/>
      <c r="AZM74" s="37"/>
      <c r="AZN74" s="37"/>
      <c r="AZO74" s="37"/>
      <c r="AZP74" s="37"/>
      <c r="AZQ74" s="37"/>
      <c r="AZR74" s="37"/>
      <c r="AZS74" s="37"/>
      <c r="AZT74" s="37"/>
      <c r="AZU74" s="37"/>
      <c r="AZV74" s="37"/>
      <c r="AZW74" s="37"/>
      <c r="AZX74" s="37"/>
      <c r="AZY74" s="37"/>
      <c r="AZZ74" s="37"/>
      <c r="BAA74" s="37"/>
      <c r="BAB74" s="37"/>
      <c r="BAC74" s="37"/>
      <c r="BAD74" s="37"/>
      <c r="BAE74" s="37"/>
      <c r="BAF74" s="37"/>
      <c r="BAG74" s="37"/>
      <c r="BAH74" s="37"/>
      <c r="BAI74" s="37"/>
      <c r="BAJ74" s="37"/>
      <c r="BAK74" s="37"/>
      <c r="BAL74" s="37"/>
      <c r="BAM74" s="37"/>
      <c r="BAN74" s="37"/>
      <c r="BAO74" s="37"/>
      <c r="BAP74" s="37"/>
      <c r="BAQ74" s="37"/>
      <c r="BAR74" s="37"/>
      <c r="BAS74" s="37"/>
      <c r="BAT74" s="37"/>
      <c r="BAU74" s="37"/>
      <c r="BAV74" s="37"/>
      <c r="BAW74" s="37"/>
      <c r="BAX74" s="37"/>
      <c r="BAY74" s="37"/>
      <c r="BAZ74" s="37"/>
      <c r="BBA74" s="37"/>
      <c r="BBB74" s="37"/>
      <c r="BBC74" s="37"/>
      <c r="BBD74" s="37"/>
      <c r="BBE74" s="37"/>
      <c r="BBF74" s="37"/>
      <c r="BBG74" s="37"/>
      <c r="BBH74" s="37"/>
      <c r="BBI74" s="37"/>
      <c r="BBJ74" s="37"/>
      <c r="BBK74" s="37"/>
      <c r="BBL74" s="37"/>
      <c r="BBM74" s="37"/>
      <c r="BBN74" s="37"/>
      <c r="BBO74" s="37"/>
      <c r="BBP74" s="37"/>
      <c r="BBQ74" s="37"/>
      <c r="BBR74" s="37"/>
      <c r="BBS74" s="37"/>
      <c r="BBT74" s="37"/>
      <c r="BBU74" s="37"/>
      <c r="BBV74" s="37"/>
      <c r="BBW74" s="37"/>
      <c r="BBX74" s="37"/>
      <c r="BBY74" s="37"/>
      <c r="BBZ74" s="37"/>
      <c r="BCA74" s="37"/>
      <c r="BCB74" s="37"/>
      <c r="BCC74" s="37"/>
      <c r="BCD74" s="37"/>
      <c r="BCE74" s="37"/>
      <c r="BCF74" s="37"/>
      <c r="BCG74" s="37"/>
      <c r="BCH74" s="37"/>
      <c r="BCI74" s="37"/>
      <c r="BCJ74" s="37"/>
      <c r="BCK74" s="37"/>
      <c r="BCL74" s="37"/>
      <c r="BCM74" s="37"/>
      <c r="BCN74" s="37"/>
      <c r="BCO74" s="37"/>
      <c r="BCP74" s="37"/>
      <c r="BCQ74" s="37"/>
      <c r="BCR74" s="37"/>
      <c r="BCS74" s="37"/>
      <c r="BCT74" s="37"/>
      <c r="BCU74" s="37"/>
      <c r="BCV74" s="37"/>
      <c r="BCW74" s="37"/>
      <c r="BCX74" s="37"/>
      <c r="BCY74" s="37"/>
      <c r="BCZ74" s="37"/>
      <c r="BDA74" s="37"/>
      <c r="BDB74" s="37"/>
      <c r="BDC74" s="37"/>
      <c r="BDD74" s="37"/>
      <c r="BDE74" s="37"/>
      <c r="BDF74" s="37"/>
      <c r="BDG74" s="37"/>
      <c r="BDH74" s="37"/>
      <c r="BDI74" s="37"/>
      <c r="BDJ74" s="37"/>
      <c r="BDK74" s="37"/>
      <c r="BDL74" s="37"/>
      <c r="BDM74" s="37"/>
      <c r="BDN74" s="37"/>
      <c r="BDO74" s="37"/>
      <c r="BDP74" s="37"/>
      <c r="BDQ74" s="37"/>
    </row>
    <row r="75" spans="1:80 1325:1473" s="4" customFormat="1" x14ac:dyDescent="0.25">
      <c r="A75" s="12"/>
      <c r="B75" s="139">
        <v>66060118</v>
      </c>
      <c r="C75" s="140" t="s">
        <v>173</v>
      </c>
      <c r="D75" s="124"/>
      <c r="E75" s="125"/>
      <c r="F75" s="126"/>
      <c r="G75" s="12"/>
      <c r="H75" s="247"/>
      <c r="I75" s="247"/>
      <c r="J75" s="247"/>
      <c r="K75" s="247"/>
      <c r="L75" s="247"/>
      <c r="M75" s="247"/>
      <c r="N75" s="54"/>
      <c r="O75" s="54"/>
      <c r="P75" s="54"/>
      <c r="Q75" s="54"/>
      <c r="R75" s="54"/>
      <c r="S75" s="54"/>
      <c r="T75" s="54"/>
      <c r="U75" s="54"/>
      <c r="V75" s="54"/>
      <c r="W75" s="54"/>
      <c r="X75" s="54"/>
      <c r="Y75" s="25"/>
      <c r="Z75" s="25"/>
      <c r="AA75" s="25"/>
      <c r="AB75" s="25"/>
      <c r="AC75" s="25"/>
      <c r="AD75" s="25"/>
      <c r="AE75" s="25"/>
      <c r="AF75" s="25"/>
      <c r="AG75" s="25"/>
      <c r="AH75" s="25"/>
      <c r="AI75" s="25"/>
      <c r="AJ75" s="25"/>
      <c r="AK75" s="25"/>
      <c r="AL75" s="25"/>
      <c r="AM75" s="25"/>
      <c r="AN75" s="25"/>
      <c r="AO75" s="35"/>
      <c r="AP75" s="36"/>
      <c r="AQ75" s="36"/>
      <c r="AR75" s="36"/>
      <c r="AS75" s="36"/>
      <c r="AT75" s="36"/>
      <c r="AU75" s="36"/>
      <c r="AV75" s="36"/>
      <c r="AW75" s="36"/>
      <c r="AX75" s="36"/>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5"/>
      <c r="BZ75" s="5"/>
      <c r="CA75" s="5"/>
      <c r="CB75" s="5"/>
      <c r="AXY75" s="37"/>
      <c r="AXZ75" s="37"/>
      <c r="AYA75" s="37"/>
      <c r="AYB75" s="37"/>
      <c r="AYC75" s="37"/>
      <c r="AYD75" s="37"/>
      <c r="AYE75" s="37"/>
      <c r="AYF75" s="37"/>
      <c r="AYG75" s="37"/>
      <c r="AYH75" s="37"/>
      <c r="AYI75" s="37"/>
      <c r="AYJ75" s="37"/>
      <c r="AYK75" s="37"/>
      <c r="AYL75" s="37"/>
      <c r="AYM75" s="37"/>
      <c r="AYN75" s="37"/>
      <c r="AYO75" s="37"/>
      <c r="AYP75" s="37"/>
      <c r="AYQ75" s="37"/>
      <c r="AYR75" s="37"/>
      <c r="AYS75" s="37"/>
      <c r="AYT75" s="37"/>
      <c r="AYU75" s="37"/>
      <c r="AYV75" s="37"/>
      <c r="AYW75" s="37"/>
      <c r="AYX75" s="37"/>
      <c r="AYY75" s="37"/>
      <c r="AYZ75" s="37"/>
      <c r="AZA75" s="37"/>
      <c r="AZB75" s="37"/>
      <c r="AZC75" s="37"/>
      <c r="AZD75" s="37"/>
      <c r="AZE75" s="37"/>
      <c r="AZF75" s="37"/>
      <c r="AZG75" s="37"/>
      <c r="AZH75" s="37"/>
      <c r="AZI75" s="37"/>
      <c r="AZJ75" s="37"/>
      <c r="AZK75" s="37"/>
      <c r="AZL75" s="37"/>
      <c r="AZM75" s="37"/>
      <c r="AZN75" s="37"/>
      <c r="AZO75" s="37"/>
      <c r="AZP75" s="37"/>
      <c r="AZQ75" s="37"/>
      <c r="AZR75" s="37"/>
      <c r="AZS75" s="37"/>
      <c r="AZT75" s="37"/>
      <c r="AZU75" s="37"/>
      <c r="AZV75" s="37"/>
      <c r="AZW75" s="37"/>
      <c r="AZX75" s="37"/>
      <c r="AZY75" s="37"/>
      <c r="AZZ75" s="37"/>
      <c r="BAA75" s="37"/>
      <c r="BAB75" s="37"/>
      <c r="BAC75" s="37"/>
      <c r="BAD75" s="37"/>
      <c r="BAE75" s="37"/>
      <c r="BAF75" s="37"/>
      <c r="BAG75" s="37"/>
      <c r="BAH75" s="37"/>
      <c r="BAI75" s="37"/>
      <c r="BAJ75" s="37"/>
      <c r="BAK75" s="37"/>
      <c r="BAL75" s="37"/>
      <c r="BAM75" s="37"/>
      <c r="BAN75" s="37"/>
      <c r="BAO75" s="37"/>
      <c r="BAP75" s="37"/>
      <c r="BAQ75" s="37"/>
      <c r="BAR75" s="37"/>
      <c r="BAS75" s="37"/>
      <c r="BAT75" s="37"/>
      <c r="BAU75" s="37"/>
      <c r="BAV75" s="37"/>
      <c r="BAW75" s="37"/>
      <c r="BAX75" s="37"/>
      <c r="BAY75" s="37"/>
      <c r="BAZ75" s="37"/>
      <c r="BBA75" s="37"/>
      <c r="BBB75" s="37"/>
      <c r="BBC75" s="37"/>
      <c r="BBD75" s="37"/>
      <c r="BBE75" s="37"/>
      <c r="BBF75" s="37"/>
      <c r="BBG75" s="37"/>
      <c r="BBH75" s="37"/>
      <c r="BBI75" s="37"/>
      <c r="BBJ75" s="37"/>
      <c r="BBK75" s="37"/>
      <c r="BBL75" s="37"/>
      <c r="BBM75" s="37"/>
      <c r="BBN75" s="37"/>
      <c r="BBO75" s="37"/>
      <c r="BBP75" s="37"/>
      <c r="BBQ75" s="37"/>
      <c r="BBR75" s="37"/>
      <c r="BBS75" s="37"/>
      <c r="BBT75" s="37"/>
      <c r="BBU75" s="37"/>
      <c r="BBV75" s="37"/>
      <c r="BBW75" s="37"/>
      <c r="BBX75" s="37"/>
      <c r="BBY75" s="37"/>
      <c r="BBZ75" s="37"/>
      <c r="BCA75" s="37"/>
      <c r="BCB75" s="37"/>
      <c r="BCC75" s="37"/>
      <c r="BCD75" s="37"/>
      <c r="BCE75" s="37"/>
      <c r="BCF75" s="37"/>
      <c r="BCG75" s="37"/>
      <c r="BCH75" s="37"/>
      <c r="BCI75" s="37"/>
      <c r="BCJ75" s="37"/>
      <c r="BCK75" s="37"/>
      <c r="BCL75" s="37"/>
      <c r="BCM75" s="37"/>
      <c r="BCN75" s="37"/>
      <c r="BCO75" s="37"/>
      <c r="BCP75" s="37"/>
      <c r="BCQ75" s="37"/>
      <c r="BCR75" s="37"/>
      <c r="BCS75" s="37"/>
      <c r="BCT75" s="37"/>
      <c r="BCU75" s="37"/>
      <c r="BCV75" s="37"/>
      <c r="BCW75" s="37"/>
      <c r="BCX75" s="37"/>
      <c r="BCY75" s="37"/>
      <c r="BCZ75" s="37"/>
      <c r="BDA75" s="37"/>
      <c r="BDB75" s="37"/>
      <c r="BDC75" s="37"/>
      <c r="BDD75" s="37"/>
      <c r="BDE75" s="37"/>
      <c r="BDF75" s="37"/>
      <c r="BDG75" s="37"/>
      <c r="BDH75" s="37"/>
      <c r="BDI75" s="37"/>
      <c r="BDJ75" s="37"/>
      <c r="BDK75" s="37"/>
      <c r="BDL75" s="37"/>
      <c r="BDM75" s="37"/>
      <c r="BDN75" s="37"/>
      <c r="BDO75" s="37"/>
      <c r="BDP75" s="37"/>
      <c r="BDQ75" s="37"/>
    </row>
    <row r="76" spans="1:80 1325:1473" s="4" customFormat="1" x14ac:dyDescent="0.25">
      <c r="A76" s="12"/>
      <c r="B76" s="123"/>
      <c r="C76" s="48"/>
      <c r="D76" s="48"/>
      <c r="E76" s="125"/>
      <c r="F76" s="126"/>
      <c r="G76" s="12"/>
      <c r="H76" s="247"/>
      <c r="I76" s="247"/>
      <c r="J76" s="247"/>
      <c r="K76" s="247"/>
      <c r="L76" s="247"/>
      <c r="M76" s="247"/>
      <c r="N76" s="54"/>
      <c r="O76" s="54"/>
      <c r="P76" s="54"/>
      <c r="Q76" s="54"/>
      <c r="R76" s="54"/>
      <c r="S76" s="54"/>
      <c r="T76" s="54"/>
      <c r="U76" s="54"/>
      <c r="V76" s="54"/>
      <c r="W76" s="54"/>
      <c r="X76" s="54"/>
      <c r="Y76" s="25"/>
      <c r="Z76" s="25"/>
      <c r="AA76" s="25"/>
      <c r="AB76" s="25"/>
      <c r="AC76" s="25"/>
      <c r="AD76" s="25"/>
      <c r="AE76" s="25"/>
      <c r="AF76" s="25"/>
      <c r="AG76" s="25"/>
      <c r="AH76" s="25"/>
      <c r="AI76" s="25"/>
      <c r="AJ76" s="25"/>
      <c r="AK76" s="25"/>
      <c r="AL76" s="25"/>
      <c r="AM76" s="25"/>
      <c r="AN76" s="25"/>
      <c r="AO76" s="35"/>
      <c r="AP76" s="36"/>
      <c r="AQ76" s="36"/>
      <c r="AR76" s="36"/>
      <c r="AS76" s="36"/>
      <c r="AT76" s="36"/>
      <c r="AU76" s="36"/>
      <c r="AV76" s="36"/>
      <c r="AW76" s="36"/>
      <c r="AX76" s="36"/>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5"/>
      <c r="BZ76" s="5"/>
      <c r="CA76" s="5"/>
      <c r="CB76" s="5"/>
      <c r="AXY76" s="37"/>
      <c r="AXZ76" s="37"/>
      <c r="AYA76" s="37"/>
      <c r="AYB76" s="37"/>
      <c r="AYC76" s="37"/>
      <c r="AYD76" s="37"/>
      <c r="AYE76" s="37"/>
      <c r="AYF76" s="37"/>
      <c r="AYG76" s="37"/>
      <c r="AYH76" s="37"/>
      <c r="AYI76" s="37"/>
      <c r="AYJ76" s="37"/>
      <c r="AYK76" s="37"/>
      <c r="AYL76" s="37"/>
      <c r="AYM76" s="37"/>
      <c r="AYN76" s="37"/>
      <c r="AYO76" s="37"/>
      <c r="AYP76" s="37"/>
      <c r="AYQ76" s="37"/>
      <c r="AYR76" s="37"/>
      <c r="AYS76" s="37"/>
      <c r="AYT76" s="37"/>
      <c r="AYU76" s="37"/>
      <c r="AYV76" s="37"/>
      <c r="AYW76" s="37"/>
      <c r="AYX76" s="37"/>
      <c r="AYY76" s="37"/>
      <c r="AYZ76" s="37"/>
      <c r="AZA76" s="37"/>
      <c r="AZB76" s="37"/>
      <c r="AZC76" s="37"/>
      <c r="AZD76" s="37"/>
      <c r="AZE76" s="37"/>
      <c r="AZF76" s="37"/>
      <c r="AZG76" s="37"/>
      <c r="AZH76" s="37"/>
      <c r="AZI76" s="37"/>
      <c r="AZJ76" s="37"/>
      <c r="AZK76" s="37"/>
      <c r="AZL76" s="37"/>
      <c r="AZM76" s="37"/>
      <c r="AZN76" s="37"/>
      <c r="AZO76" s="37"/>
      <c r="AZP76" s="37"/>
      <c r="AZQ76" s="37"/>
      <c r="AZR76" s="37"/>
      <c r="AZS76" s="37"/>
      <c r="AZT76" s="37"/>
      <c r="AZU76" s="37"/>
      <c r="AZV76" s="37"/>
      <c r="AZW76" s="37"/>
      <c r="AZX76" s="37"/>
      <c r="AZY76" s="37"/>
      <c r="AZZ76" s="37"/>
      <c r="BAA76" s="37"/>
      <c r="BAB76" s="37"/>
      <c r="BAC76" s="37"/>
      <c r="BAD76" s="37"/>
      <c r="BAE76" s="37"/>
      <c r="BAF76" s="37"/>
      <c r="BAG76" s="37"/>
      <c r="BAH76" s="37"/>
      <c r="BAI76" s="37"/>
      <c r="BAJ76" s="37"/>
      <c r="BAK76" s="37"/>
      <c r="BAL76" s="37"/>
      <c r="BAM76" s="37"/>
      <c r="BAN76" s="37"/>
      <c r="BAO76" s="37"/>
      <c r="BAP76" s="37"/>
      <c r="BAQ76" s="37"/>
      <c r="BAR76" s="37"/>
      <c r="BAS76" s="37"/>
      <c r="BAT76" s="37"/>
      <c r="BAU76" s="37"/>
      <c r="BAV76" s="37"/>
      <c r="BAW76" s="37"/>
      <c r="BAX76" s="37"/>
      <c r="BAY76" s="37"/>
      <c r="BAZ76" s="37"/>
      <c r="BBA76" s="37"/>
      <c r="BBB76" s="37"/>
      <c r="BBC76" s="37"/>
      <c r="BBD76" s="37"/>
      <c r="BBE76" s="37"/>
      <c r="BBF76" s="37"/>
      <c r="BBG76" s="37"/>
      <c r="BBH76" s="37"/>
      <c r="BBI76" s="37"/>
      <c r="BBJ76" s="37"/>
      <c r="BBK76" s="37"/>
      <c r="BBL76" s="37"/>
      <c r="BBM76" s="37"/>
      <c r="BBN76" s="37"/>
      <c r="BBO76" s="37"/>
      <c r="BBP76" s="37"/>
      <c r="BBQ76" s="37"/>
      <c r="BBR76" s="37"/>
      <c r="BBS76" s="37"/>
      <c r="BBT76" s="37"/>
      <c r="BBU76" s="37"/>
      <c r="BBV76" s="37"/>
      <c r="BBW76" s="37"/>
      <c r="BBX76" s="37"/>
      <c r="BBY76" s="37"/>
      <c r="BBZ76" s="37"/>
      <c r="BCA76" s="37"/>
      <c r="BCB76" s="37"/>
      <c r="BCC76" s="37"/>
      <c r="BCD76" s="37"/>
      <c r="BCE76" s="37"/>
      <c r="BCF76" s="37"/>
      <c r="BCG76" s="37"/>
      <c r="BCH76" s="37"/>
      <c r="BCI76" s="37"/>
      <c r="BCJ76" s="37"/>
      <c r="BCK76" s="37"/>
      <c r="BCL76" s="37"/>
      <c r="BCM76" s="37"/>
      <c r="BCN76" s="37"/>
      <c r="BCO76" s="37"/>
      <c r="BCP76" s="37"/>
      <c r="BCQ76" s="37"/>
      <c r="BCR76" s="37"/>
      <c r="BCS76" s="37"/>
      <c r="BCT76" s="37"/>
      <c r="BCU76" s="37"/>
      <c r="BCV76" s="37"/>
      <c r="BCW76" s="37"/>
      <c r="BCX76" s="37"/>
      <c r="BCY76" s="37"/>
      <c r="BCZ76" s="37"/>
      <c r="BDA76" s="37"/>
      <c r="BDB76" s="37"/>
      <c r="BDC76" s="37"/>
      <c r="BDD76" s="37"/>
      <c r="BDE76" s="37"/>
      <c r="BDF76" s="37"/>
      <c r="BDG76" s="37"/>
      <c r="BDH76" s="37"/>
      <c r="BDI76" s="37"/>
      <c r="BDJ76" s="37"/>
      <c r="BDK76" s="37"/>
      <c r="BDL76" s="37"/>
      <c r="BDM76" s="37"/>
      <c r="BDN76" s="37"/>
      <c r="BDO76" s="37"/>
      <c r="BDP76" s="37"/>
      <c r="BDQ76" s="37"/>
    </row>
    <row r="77" spans="1:80 1325:1473" s="4" customFormat="1" x14ac:dyDescent="0.25">
      <c r="A77" s="12"/>
      <c r="B77" s="121"/>
      <c r="C77" s="122" t="s">
        <v>151</v>
      </c>
      <c r="D77" s="241"/>
      <c r="E77" s="241"/>
      <c r="F77" s="242"/>
      <c r="G77" s="12"/>
      <c r="H77" s="12"/>
      <c r="I77" s="12"/>
      <c r="J77" s="12"/>
      <c r="K77" s="12"/>
      <c r="L77" s="12"/>
      <c r="M77" s="12"/>
      <c r="N77" s="54"/>
      <c r="O77" s="54"/>
      <c r="P77" s="54"/>
      <c r="Q77" s="54"/>
      <c r="R77" s="54"/>
      <c r="S77" s="54"/>
      <c r="T77" s="54"/>
      <c r="U77" s="54"/>
      <c r="V77" s="54"/>
      <c r="W77" s="54"/>
      <c r="X77" s="54"/>
      <c r="Y77" s="25"/>
      <c r="Z77" s="25"/>
      <c r="AA77" s="25"/>
      <c r="AB77" s="25"/>
      <c r="AC77" s="25"/>
      <c r="AD77" s="25"/>
      <c r="AE77" s="25"/>
      <c r="AF77" s="25"/>
      <c r="AG77" s="25"/>
      <c r="AH77" s="25"/>
      <c r="AI77" s="25"/>
      <c r="AJ77" s="25"/>
      <c r="AK77" s="25"/>
      <c r="AL77" s="25"/>
      <c r="AM77" s="25"/>
      <c r="AN77" s="25"/>
      <c r="AO77" s="35"/>
      <c r="AP77" s="36"/>
      <c r="AQ77" s="36"/>
      <c r="AR77" s="36"/>
      <c r="AS77" s="36"/>
      <c r="AT77" s="36"/>
      <c r="AU77" s="36"/>
      <c r="AV77" s="36"/>
      <c r="AW77" s="36"/>
      <c r="AX77" s="36"/>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5"/>
      <c r="BZ77" s="5"/>
      <c r="CA77" s="5"/>
      <c r="CB77" s="5"/>
      <c r="AXY77" s="37"/>
      <c r="AXZ77" s="37"/>
      <c r="AYA77" s="37"/>
      <c r="AYB77" s="37"/>
      <c r="AYC77" s="37"/>
      <c r="AYD77" s="37"/>
      <c r="AYE77" s="37"/>
      <c r="AYF77" s="37"/>
      <c r="AYG77" s="37"/>
      <c r="AYH77" s="37"/>
      <c r="AYI77" s="37"/>
      <c r="AYJ77" s="37"/>
      <c r="AYK77" s="37"/>
      <c r="AYL77" s="37"/>
      <c r="AYM77" s="37"/>
      <c r="AYN77" s="37"/>
      <c r="AYO77" s="37"/>
      <c r="AYP77" s="37"/>
      <c r="AYQ77" s="37"/>
      <c r="AYR77" s="37"/>
      <c r="AYS77" s="37"/>
      <c r="AYT77" s="37"/>
      <c r="AYU77" s="37"/>
      <c r="AYV77" s="37"/>
      <c r="AYW77" s="37"/>
      <c r="AYX77" s="37"/>
      <c r="AYY77" s="37"/>
      <c r="AYZ77" s="37"/>
      <c r="AZA77" s="37"/>
      <c r="AZB77" s="37"/>
      <c r="AZC77" s="37"/>
      <c r="AZD77" s="37"/>
      <c r="AZE77" s="37"/>
      <c r="AZF77" s="37"/>
      <c r="AZG77" s="37"/>
      <c r="AZH77" s="37"/>
      <c r="AZI77" s="37"/>
      <c r="AZJ77" s="37"/>
      <c r="AZK77" s="37"/>
      <c r="AZL77" s="37"/>
      <c r="AZM77" s="37"/>
      <c r="AZN77" s="37"/>
      <c r="AZO77" s="37"/>
      <c r="AZP77" s="37"/>
      <c r="AZQ77" s="37"/>
      <c r="AZR77" s="37"/>
      <c r="AZS77" s="37"/>
      <c r="AZT77" s="37"/>
      <c r="AZU77" s="37"/>
      <c r="AZV77" s="37"/>
      <c r="AZW77" s="37"/>
      <c r="AZX77" s="37"/>
      <c r="AZY77" s="37"/>
      <c r="AZZ77" s="37"/>
      <c r="BAA77" s="37"/>
      <c r="BAB77" s="37"/>
      <c r="BAC77" s="37"/>
      <c r="BAD77" s="37"/>
      <c r="BAE77" s="37"/>
      <c r="BAF77" s="37"/>
      <c r="BAG77" s="37"/>
      <c r="BAH77" s="37"/>
      <c r="BAI77" s="37"/>
      <c r="BAJ77" s="37"/>
      <c r="BAK77" s="37"/>
      <c r="BAL77" s="37"/>
      <c r="BAM77" s="37"/>
      <c r="BAN77" s="37"/>
      <c r="BAO77" s="37"/>
      <c r="BAP77" s="37"/>
      <c r="BAQ77" s="37"/>
      <c r="BAR77" s="37"/>
      <c r="BAS77" s="37"/>
      <c r="BAT77" s="37"/>
      <c r="BAU77" s="37"/>
      <c r="BAV77" s="37"/>
      <c r="BAW77" s="37"/>
      <c r="BAX77" s="37"/>
      <c r="BAY77" s="37"/>
      <c r="BAZ77" s="37"/>
      <c r="BBA77" s="37"/>
      <c r="BBB77" s="37"/>
      <c r="BBC77" s="37"/>
      <c r="BBD77" s="37"/>
      <c r="BBE77" s="37"/>
      <c r="BBF77" s="37"/>
      <c r="BBG77" s="37"/>
      <c r="BBH77" s="37"/>
      <c r="BBI77" s="37"/>
      <c r="BBJ77" s="37"/>
      <c r="BBK77" s="37"/>
      <c r="BBL77" s="37"/>
      <c r="BBM77" s="37"/>
      <c r="BBN77" s="37"/>
      <c r="BBO77" s="37"/>
      <c r="BBP77" s="37"/>
      <c r="BBQ77" s="37"/>
      <c r="BBR77" s="37"/>
      <c r="BBS77" s="37"/>
      <c r="BBT77" s="37"/>
      <c r="BBU77" s="37"/>
      <c r="BBV77" s="37"/>
      <c r="BBW77" s="37"/>
      <c r="BBX77" s="37"/>
      <c r="BBY77" s="37"/>
      <c r="BBZ77" s="37"/>
      <c r="BCA77" s="37"/>
      <c r="BCB77" s="37"/>
      <c r="BCC77" s="37"/>
      <c r="BCD77" s="37"/>
      <c r="BCE77" s="37"/>
      <c r="BCF77" s="37"/>
      <c r="BCG77" s="37"/>
      <c r="BCH77" s="37"/>
      <c r="BCI77" s="37"/>
      <c r="BCJ77" s="37"/>
      <c r="BCK77" s="37"/>
      <c r="BCL77" s="37"/>
      <c r="BCM77" s="37"/>
      <c r="BCN77" s="37"/>
      <c r="BCO77" s="37"/>
      <c r="BCP77" s="37"/>
      <c r="BCQ77" s="37"/>
      <c r="BCR77" s="37"/>
      <c r="BCS77" s="37"/>
      <c r="BCT77" s="37"/>
      <c r="BCU77" s="37"/>
      <c r="BCV77" s="37"/>
      <c r="BCW77" s="37"/>
      <c r="BCX77" s="37"/>
      <c r="BCY77" s="37"/>
      <c r="BCZ77" s="37"/>
      <c r="BDA77" s="37"/>
      <c r="BDB77" s="37"/>
      <c r="BDC77" s="37"/>
      <c r="BDD77" s="37"/>
      <c r="BDE77" s="37"/>
      <c r="BDF77" s="37"/>
      <c r="BDG77" s="37"/>
      <c r="BDH77" s="37"/>
      <c r="BDI77" s="37"/>
      <c r="BDJ77" s="37"/>
      <c r="BDK77" s="37"/>
      <c r="BDL77" s="37"/>
      <c r="BDM77" s="37"/>
      <c r="BDN77" s="37"/>
      <c r="BDO77" s="37"/>
      <c r="BDP77" s="37"/>
      <c r="BDQ77" s="37"/>
    </row>
    <row r="78" spans="1:80 1325:1473" s="4" customFormat="1" x14ac:dyDescent="0.25">
      <c r="A78" s="12"/>
      <c r="B78" s="123" t="s">
        <v>2</v>
      </c>
      <c r="C78" s="48" t="s">
        <v>150</v>
      </c>
      <c r="D78" s="48"/>
      <c r="E78" s="125"/>
      <c r="F78" s="126"/>
      <c r="G78" s="12"/>
      <c r="H78" s="12"/>
      <c r="I78" s="12"/>
      <c r="J78" s="12"/>
      <c r="K78" s="12"/>
      <c r="L78" s="12"/>
      <c r="M78" s="12"/>
      <c r="N78" s="54"/>
      <c r="O78" s="54"/>
      <c r="P78" s="54"/>
      <c r="Q78" s="54"/>
      <c r="R78" s="54"/>
      <c r="S78" s="54"/>
      <c r="T78" s="54"/>
      <c r="U78" s="54"/>
      <c r="V78" s="54"/>
      <c r="W78" s="54"/>
      <c r="X78" s="54"/>
      <c r="Y78" s="25"/>
      <c r="Z78" s="25"/>
      <c r="AA78" s="25"/>
      <c r="AB78" s="25"/>
      <c r="AC78" s="25"/>
      <c r="AD78" s="25"/>
      <c r="AE78" s="25"/>
      <c r="AF78" s="25"/>
      <c r="AG78" s="25"/>
      <c r="AH78" s="25"/>
      <c r="AI78" s="25"/>
      <c r="AJ78" s="25"/>
      <c r="AK78" s="25"/>
      <c r="AL78" s="25"/>
      <c r="AM78" s="25"/>
      <c r="AN78" s="25"/>
      <c r="AO78" s="35"/>
      <c r="AP78" s="36"/>
      <c r="AQ78" s="36"/>
      <c r="AR78" s="36"/>
      <c r="AS78" s="36"/>
      <c r="AT78" s="36"/>
      <c r="AU78" s="36"/>
      <c r="AV78" s="36"/>
      <c r="AW78" s="36"/>
      <c r="AX78" s="36"/>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5"/>
      <c r="BZ78" s="5"/>
      <c r="CA78" s="5"/>
      <c r="CB78" s="5"/>
      <c r="AXY78" s="37"/>
      <c r="AXZ78" s="37"/>
      <c r="AYA78" s="37"/>
      <c r="AYB78" s="37"/>
      <c r="AYC78" s="37"/>
      <c r="AYD78" s="37"/>
      <c r="AYE78" s="37"/>
      <c r="AYF78" s="37"/>
      <c r="AYG78" s="37"/>
      <c r="AYH78" s="37"/>
      <c r="AYI78" s="37"/>
      <c r="AYJ78" s="37"/>
      <c r="AYK78" s="37"/>
      <c r="AYL78" s="37"/>
      <c r="AYM78" s="37"/>
      <c r="AYN78" s="37"/>
      <c r="AYO78" s="37"/>
      <c r="AYP78" s="37"/>
      <c r="AYQ78" s="37"/>
      <c r="AYR78" s="37"/>
      <c r="AYS78" s="37"/>
      <c r="AYT78" s="37"/>
      <c r="AYU78" s="37"/>
      <c r="AYV78" s="37"/>
      <c r="AYW78" s="37"/>
      <c r="AYX78" s="37"/>
      <c r="AYY78" s="37"/>
      <c r="AYZ78" s="37"/>
      <c r="AZA78" s="37"/>
      <c r="AZB78" s="37"/>
      <c r="AZC78" s="37"/>
      <c r="AZD78" s="37"/>
      <c r="AZE78" s="37"/>
      <c r="AZF78" s="37"/>
      <c r="AZG78" s="37"/>
      <c r="AZH78" s="37"/>
      <c r="AZI78" s="37"/>
      <c r="AZJ78" s="37"/>
      <c r="AZK78" s="37"/>
      <c r="AZL78" s="37"/>
      <c r="AZM78" s="37"/>
      <c r="AZN78" s="37"/>
      <c r="AZO78" s="37"/>
      <c r="AZP78" s="37"/>
      <c r="AZQ78" s="37"/>
      <c r="AZR78" s="37"/>
      <c r="AZS78" s="37"/>
      <c r="AZT78" s="37"/>
      <c r="AZU78" s="37"/>
      <c r="AZV78" s="37"/>
      <c r="AZW78" s="37"/>
      <c r="AZX78" s="37"/>
      <c r="AZY78" s="37"/>
      <c r="AZZ78" s="37"/>
      <c r="BAA78" s="37"/>
      <c r="BAB78" s="37"/>
      <c r="BAC78" s="37"/>
      <c r="BAD78" s="37"/>
      <c r="BAE78" s="37"/>
      <c r="BAF78" s="37"/>
      <c r="BAG78" s="37"/>
      <c r="BAH78" s="37"/>
      <c r="BAI78" s="37"/>
      <c r="BAJ78" s="37"/>
      <c r="BAK78" s="37"/>
      <c r="BAL78" s="37"/>
      <c r="BAM78" s="37"/>
      <c r="BAN78" s="37"/>
      <c r="BAO78" s="37"/>
      <c r="BAP78" s="37"/>
      <c r="BAQ78" s="37"/>
      <c r="BAR78" s="37"/>
      <c r="BAS78" s="37"/>
      <c r="BAT78" s="37"/>
      <c r="BAU78" s="37"/>
      <c r="BAV78" s="37"/>
      <c r="BAW78" s="37"/>
      <c r="BAX78" s="37"/>
      <c r="BAY78" s="37"/>
      <c r="BAZ78" s="37"/>
      <c r="BBA78" s="37"/>
      <c r="BBB78" s="37"/>
      <c r="BBC78" s="37"/>
      <c r="BBD78" s="37"/>
      <c r="BBE78" s="37"/>
      <c r="BBF78" s="37"/>
      <c r="BBG78" s="37"/>
      <c r="BBH78" s="37"/>
      <c r="BBI78" s="37"/>
      <c r="BBJ78" s="37"/>
      <c r="BBK78" s="37"/>
      <c r="BBL78" s="37"/>
      <c r="BBM78" s="37"/>
      <c r="BBN78" s="37"/>
      <c r="BBO78" s="37"/>
      <c r="BBP78" s="37"/>
      <c r="BBQ78" s="37"/>
      <c r="BBR78" s="37"/>
      <c r="BBS78" s="37"/>
      <c r="BBT78" s="37"/>
      <c r="BBU78" s="37"/>
      <c r="BBV78" s="37"/>
      <c r="BBW78" s="37"/>
      <c r="BBX78" s="37"/>
      <c r="BBY78" s="37"/>
      <c r="BBZ78" s="37"/>
      <c r="BCA78" s="37"/>
      <c r="BCB78" s="37"/>
      <c r="BCC78" s="37"/>
      <c r="BCD78" s="37"/>
      <c r="BCE78" s="37"/>
      <c r="BCF78" s="37"/>
      <c r="BCG78" s="37"/>
      <c r="BCH78" s="37"/>
      <c r="BCI78" s="37"/>
      <c r="BCJ78" s="37"/>
      <c r="BCK78" s="37"/>
      <c r="BCL78" s="37"/>
      <c r="BCM78" s="37"/>
      <c r="BCN78" s="37"/>
      <c r="BCO78" s="37"/>
      <c r="BCP78" s="37"/>
      <c r="BCQ78" s="37"/>
      <c r="BCR78" s="37"/>
      <c r="BCS78" s="37"/>
      <c r="BCT78" s="37"/>
      <c r="BCU78" s="37"/>
      <c r="BCV78" s="37"/>
      <c r="BCW78" s="37"/>
      <c r="BCX78" s="37"/>
      <c r="BCY78" s="37"/>
      <c r="BCZ78" s="37"/>
      <c r="BDA78" s="37"/>
      <c r="BDB78" s="37"/>
      <c r="BDC78" s="37"/>
      <c r="BDD78" s="37"/>
      <c r="BDE78" s="37"/>
      <c r="BDF78" s="37"/>
      <c r="BDG78" s="37"/>
      <c r="BDH78" s="37"/>
      <c r="BDI78" s="37"/>
      <c r="BDJ78" s="37"/>
      <c r="BDK78" s="37"/>
      <c r="BDL78" s="37"/>
      <c r="BDM78" s="37"/>
      <c r="BDN78" s="37"/>
      <c r="BDO78" s="37"/>
      <c r="BDP78" s="37"/>
      <c r="BDQ78" s="37"/>
    </row>
    <row r="79" spans="1:80 1325:1473" s="4" customFormat="1" x14ac:dyDescent="0.25">
      <c r="A79" s="12"/>
      <c r="B79" s="123" t="s">
        <v>26</v>
      </c>
      <c r="C79" s="48" t="s">
        <v>152</v>
      </c>
      <c r="D79" s="48"/>
      <c r="E79" s="125"/>
      <c r="F79" s="126"/>
      <c r="G79" s="12"/>
      <c r="H79" s="12"/>
      <c r="I79" s="12"/>
      <c r="J79" s="12"/>
      <c r="K79" s="12"/>
      <c r="L79" s="12"/>
      <c r="M79" s="12"/>
      <c r="N79" s="54"/>
      <c r="O79" s="54"/>
      <c r="P79" s="54"/>
      <c r="Q79" s="54"/>
      <c r="R79" s="54"/>
      <c r="S79" s="54"/>
      <c r="T79" s="54"/>
      <c r="U79" s="54"/>
      <c r="V79" s="54"/>
      <c r="W79" s="54"/>
      <c r="X79" s="54"/>
      <c r="Y79" s="25"/>
      <c r="Z79" s="25"/>
      <c r="AA79" s="25"/>
      <c r="AB79" s="25"/>
      <c r="AC79" s="25"/>
      <c r="AD79" s="25"/>
      <c r="AE79" s="25"/>
      <c r="AF79" s="25"/>
      <c r="AG79" s="25"/>
      <c r="AH79" s="25"/>
      <c r="AI79" s="25"/>
      <c r="AJ79" s="25"/>
      <c r="AK79" s="25"/>
      <c r="AL79" s="25"/>
      <c r="AM79" s="25"/>
      <c r="AN79" s="25"/>
      <c r="AO79" s="35"/>
      <c r="AP79" s="36"/>
      <c r="AQ79" s="36"/>
      <c r="AR79" s="36"/>
      <c r="AS79" s="36"/>
      <c r="AT79" s="36"/>
      <c r="AU79" s="36"/>
      <c r="AV79" s="36"/>
      <c r="AW79" s="36"/>
      <c r="AX79" s="36"/>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5"/>
      <c r="BZ79" s="5"/>
      <c r="CA79" s="5"/>
      <c r="CB79" s="5"/>
      <c r="AXY79" s="37"/>
      <c r="AXZ79" s="37"/>
      <c r="AYA79" s="37"/>
      <c r="AYB79" s="37"/>
      <c r="AYC79" s="37"/>
      <c r="AYD79" s="37"/>
      <c r="AYE79" s="37"/>
      <c r="AYF79" s="37"/>
      <c r="AYG79" s="37"/>
      <c r="AYH79" s="37"/>
      <c r="AYI79" s="37"/>
      <c r="AYJ79" s="37"/>
      <c r="AYK79" s="37"/>
      <c r="AYL79" s="37"/>
      <c r="AYM79" s="37"/>
      <c r="AYN79" s="37"/>
      <c r="AYO79" s="37"/>
      <c r="AYP79" s="37"/>
      <c r="AYQ79" s="37"/>
      <c r="AYR79" s="37"/>
      <c r="AYS79" s="37"/>
      <c r="AYT79" s="37"/>
      <c r="AYU79" s="37"/>
      <c r="AYV79" s="37"/>
      <c r="AYW79" s="37"/>
      <c r="AYX79" s="37"/>
      <c r="AYY79" s="37"/>
      <c r="AYZ79" s="37"/>
      <c r="AZA79" s="37"/>
      <c r="AZB79" s="37"/>
      <c r="AZC79" s="37"/>
      <c r="AZD79" s="37"/>
      <c r="AZE79" s="37"/>
      <c r="AZF79" s="37"/>
      <c r="AZG79" s="37"/>
      <c r="AZH79" s="37"/>
      <c r="AZI79" s="37"/>
      <c r="AZJ79" s="37"/>
      <c r="AZK79" s="37"/>
      <c r="AZL79" s="37"/>
      <c r="AZM79" s="37"/>
      <c r="AZN79" s="37"/>
      <c r="AZO79" s="37"/>
      <c r="AZP79" s="37"/>
      <c r="AZQ79" s="37"/>
      <c r="AZR79" s="37"/>
      <c r="AZS79" s="37"/>
      <c r="AZT79" s="37"/>
      <c r="AZU79" s="37"/>
      <c r="AZV79" s="37"/>
      <c r="AZW79" s="37"/>
      <c r="AZX79" s="37"/>
      <c r="AZY79" s="37"/>
      <c r="AZZ79" s="37"/>
      <c r="BAA79" s="37"/>
      <c r="BAB79" s="37"/>
      <c r="BAC79" s="37"/>
      <c r="BAD79" s="37"/>
      <c r="BAE79" s="37"/>
      <c r="BAF79" s="37"/>
      <c r="BAG79" s="37"/>
      <c r="BAH79" s="37"/>
      <c r="BAI79" s="37"/>
      <c r="BAJ79" s="37"/>
      <c r="BAK79" s="37"/>
      <c r="BAL79" s="37"/>
      <c r="BAM79" s="37"/>
      <c r="BAN79" s="37"/>
      <c r="BAO79" s="37"/>
      <c r="BAP79" s="37"/>
      <c r="BAQ79" s="37"/>
      <c r="BAR79" s="37"/>
      <c r="BAS79" s="37"/>
      <c r="BAT79" s="37"/>
      <c r="BAU79" s="37"/>
      <c r="BAV79" s="37"/>
      <c r="BAW79" s="37"/>
      <c r="BAX79" s="37"/>
      <c r="BAY79" s="37"/>
      <c r="BAZ79" s="37"/>
      <c r="BBA79" s="37"/>
      <c r="BBB79" s="37"/>
      <c r="BBC79" s="37"/>
      <c r="BBD79" s="37"/>
      <c r="BBE79" s="37"/>
      <c r="BBF79" s="37"/>
      <c r="BBG79" s="37"/>
      <c r="BBH79" s="37"/>
      <c r="BBI79" s="37"/>
      <c r="BBJ79" s="37"/>
      <c r="BBK79" s="37"/>
      <c r="BBL79" s="37"/>
      <c r="BBM79" s="37"/>
      <c r="BBN79" s="37"/>
      <c r="BBO79" s="37"/>
      <c r="BBP79" s="37"/>
      <c r="BBQ79" s="37"/>
      <c r="BBR79" s="37"/>
      <c r="BBS79" s="37"/>
      <c r="BBT79" s="37"/>
      <c r="BBU79" s="37"/>
      <c r="BBV79" s="37"/>
      <c r="BBW79" s="37"/>
      <c r="BBX79" s="37"/>
      <c r="BBY79" s="37"/>
      <c r="BBZ79" s="37"/>
      <c r="BCA79" s="37"/>
      <c r="BCB79" s="37"/>
      <c r="BCC79" s="37"/>
      <c r="BCD79" s="37"/>
      <c r="BCE79" s="37"/>
      <c r="BCF79" s="37"/>
      <c r="BCG79" s="37"/>
      <c r="BCH79" s="37"/>
      <c r="BCI79" s="37"/>
      <c r="BCJ79" s="37"/>
      <c r="BCK79" s="37"/>
      <c r="BCL79" s="37"/>
      <c r="BCM79" s="37"/>
      <c r="BCN79" s="37"/>
      <c r="BCO79" s="37"/>
      <c r="BCP79" s="37"/>
      <c r="BCQ79" s="37"/>
      <c r="BCR79" s="37"/>
      <c r="BCS79" s="37"/>
      <c r="BCT79" s="37"/>
      <c r="BCU79" s="37"/>
      <c r="BCV79" s="37"/>
      <c r="BCW79" s="37"/>
      <c r="BCX79" s="37"/>
      <c r="BCY79" s="37"/>
      <c r="BCZ79" s="37"/>
      <c r="BDA79" s="37"/>
      <c r="BDB79" s="37"/>
      <c r="BDC79" s="37"/>
      <c r="BDD79" s="37"/>
      <c r="BDE79" s="37"/>
      <c r="BDF79" s="37"/>
      <c r="BDG79" s="37"/>
      <c r="BDH79" s="37"/>
      <c r="BDI79" s="37"/>
      <c r="BDJ79" s="37"/>
      <c r="BDK79" s="37"/>
      <c r="BDL79" s="37"/>
      <c r="BDM79" s="37"/>
      <c r="BDN79" s="37"/>
      <c r="BDO79" s="37"/>
      <c r="BDP79" s="37"/>
      <c r="BDQ79" s="37"/>
    </row>
    <row r="80" spans="1:80 1325:1473" s="4" customFormat="1" x14ac:dyDescent="0.25">
      <c r="A80" s="12"/>
      <c r="B80" s="123" t="s">
        <v>27</v>
      </c>
      <c r="C80" s="48" t="s">
        <v>153</v>
      </c>
      <c r="D80" s="48"/>
      <c r="E80" s="125"/>
      <c r="F80" s="126"/>
      <c r="G80" s="12"/>
      <c r="H80" s="12"/>
      <c r="I80" s="12"/>
      <c r="J80" s="12"/>
      <c r="K80" s="12"/>
      <c r="L80" s="12"/>
      <c r="M80" s="12"/>
      <c r="N80" s="54"/>
      <c r="O80" s="54"/>
      <c r="P80" s="54"/>
      <c r="Q80" s="54"/>
      <c r="R80" s="54"/>
      <c r="S80" s="54"/>
      <c r="T80" s="54"/>
      <c r="U80" s="54"/>
      <c r="V80" s="54"/>
      <c r="W80" s="54"/>
      <c r="X80" s="54"/>
      <c r="Y80" s="25"/>
      <c r="Z80" s="25"/>
      <c r="AA80" s="25"/>
      <c r="AB80" s="25"/>
      <c r="AC80" s="25"/>
      <c r="AD80" s="25"/>
      <c r="AE80" s="25"/>
      <c r="AF80" s="25"/>
      <c r="AG80" s="25"/>
      <c r="AH80" s="25"/>
      <c r="AI80" s="25"/>
      <c r="AJ80" s="25"/>
      <c r="AK80" s="25"/>
      <c r="AL80" s="25"/>
      <c r="AM80" s="25"/>
      <c r="AN80" s="25"/>
      <c r="AO80" s="35"/>
      <c r="AP80" s="36"/>
      <c r="AQ80" s="36"/>
      <c r="AR80" s="36"/>
      <c r="AS80" s="36"/>
      <c r="AT80" s="36"/>
      <c r="AU80" s="36"/>
      <c r="AV80" s="36"/>
      <c r="AW80" s="36"/>
      <c r="AX80" s="36"/>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5"/>
      <c r="BZ80" s="5"/>
      <c r="CA80" s="5"/>
      <c r="CB80" s="5"/>
      <c r="AXY80" s="37"/>
      <c r="AXZ80" s="37"/>
      <c r="AYA80" s="37"/>
      <c r="AYB80" s="37"/>
      <c r="AYC80" s="37"/>
      <c r="AYD80" s="37"/>
      <c r="AYE80" s="37"/>
      <c r="AYF80" s="37"/>
      <c r="AYG80" s="37"/>
      <c r="AYH80" s="37"/>
      <c r="AYI80" s="37"/>
      <c r="AYJ80" s="37"/>
      <c r="AYK80" s="37"/>
      <c r="AYL80" s="37"/>
      <c r="AYM80" s="37"/>
      <c r="AYN80" s="37"/>
      <c r="AYO80" s="37"/>
      <c r="AYP80" s="37"/>
      <c r="AYQ80" s="37"/>
      <c r="AYR80" s="37"/>
      <c r="AYS80" s="37"/>
      <c r="AYT80" s="37"/>
      <c r="AYU80" s="37"/>
      <c r="AYV80" s="37"/>
      <c r="AYW80" s="37"/>
      <c r="AYX80" s="37"/>
      <c r="AYY80" s="37"/>
      <c r="AYZ80" s="37"/>
      <c r="AZA80" s="37"/>
      <c r="AZB80" s="37"/>
      <c r="AZC80" s="37"/>
      <c r="AZD80" s="37"/>
      <c r="AZE80" s="37"/>
      <c r="AZF80" s="37"/>
      <c r="AZG80" s="37"/>
      <c r="AZH80" s="37"/>
      <c r="AZI80" s="37"/>
      <c r="AZJ80" s="37"/>
      <c r="AZK80" s="37"/>
      <c r="AZL80" s="37"/>
      <c r="AZM80" s="37"/>
      <c r="AZN80" s="37"/>
      <c r="AZO80" s="37"/>
      <c r="AZP80" s="37"/>
      <c r="AZQ80" s="37"/>
      <c r="AZR80" s="37"/>
      <c r="AZS80" s="37"/>
      <c r="AZT80" s="37"/>
      <c r="AZU80" s="37"/>
      <c r="AZV80" s="37"/>
      <c r="AZW80" s="37"/>
      <c r="AZX80" s="37"/>
      <c r="AZY80" s="37"/>
      <c r="AZZ80" s="37"/>
      <c r="BAA80" s="37"/>
      <c r="BAB80" s="37"/>
      <c r="BAC80" s="37"/>
      <c r="BAD80" s="37"/>
      <c r="BAE80" s="37"/>
      <c r="BAF80" s="37"/>
      <c r="BAG80" s="37"/>
      <c r="BAH80" s="37"/>
      <c r="BAI80" s="37"/>
      <c r="BAJ80" s="37"/>
      <c r="BAK80" s="37"/>
      <c r="BAL80" s="37"/>
      <c r="BAM80" s="37"/>
      <c r="BAN80" s="37"/>
      <c r="BAO80" s="37"/>
      <c r="BAP80" s="37"/>
      <c r="BAQ80" s="37"/>
      <c r="BAR80" s="37"/>
      <c r="BAS80" s="37"/>
      <c r="BAT80" s="37"/>
      <c r="BAU80" s="37"/>
      <c r="BAV80" s="37"/>
      <c r="BAW80" s="37"/>
      <c r="BAX80" s="37"/>
      <c r="BAY80" s="37"/>
      <c r="BAZ80" s="37"/>
      <c r="BBA80" s="37"/>
      <c r="BBB80" s="37"/>
      <c r="BBC80" s="37"/>
      <c r="BBD80" s="37"/>
      <c r="BBE80" s="37"/>
      <c r="BBF80" s="37"/>
      <c r="BBG80" s="37"/>
      <c r="BBH80" s="37"/>
      <c r="BBI80" s="37"/>
      <c r="BBJ80" s="37"/>
      <c r="BBK80" s="37"/>
      <c r="BBL80" s="37"/>
      <c r="BBM80" s="37"/>
      <c r="BBN80" s="37"/>
      <c r="BBO80" s="37"/>
      <c r="BBP80" s="37"/>
      <c r="BBQ80" s="37"/>
      <c r="BBR80" s="37"/>
      <c r="BBS80" s="37"/>
      <c r="BBT80" s="37"/>
      <c r="BBU80" s="37"/>
      <c r="BBV80" s="37"/>
      <c r="BBW80" s="37"/>
      <c r="BBX80" s="37"/>
      <c r="BBY80" s="37"/>
      <c r="BBZ80" s="37"/>
      <c r="BCA80" s="37"/>
      <c r="BCB80" s="37"/>
      <c r="BCC80" s="37"/>
      <c r="BCD80" s="37"/>
      <c r="BCE80" s="37"/>
      <c r="BCF80" s="37"/>
      <c r="BCG80" s="37"/>
      <c r="BCH80" s="37"/>
      <c r="BCI80" s="37"/>
      <c r="BCJ80" s="37"/>
      <c r="BCK80" s="37"/>
      <c r="BCL80" s="37"/>
      <c r="BCM80" s="37"/>
      <c r="BCN80" s="37"/>
      <c r="BCO80" s="37"/>
      <c r="BCP80" s="37"/>
      <c r="BCQ80" s="37"/>
      <c r="BCR80" s="37"/>
      <c r="BCS80" s="37"/>
      <c r="BCT80" s="37"/>
      <c r="BCU80" s="37"/>
      <c r="BCV80" s="37"/>
      <c r="BCW80" s="37"/>
      <c r="BCX80" s="37"/>
      <c r="BCY80" s="37"/>
      <c r="BCZ80" s="37"/>
      <c r="BDA80" s="37"/>
      <c r="BDB80" s="37"/>
      <c r="BDC80" s="37"/>
      <c r="BDD80" s="37"/>
      <c r="BDE80" s="37"/>
      <c r="BDF80" s="37"/>
      <c r="BDG80" s="37"/>
      <c r="BDH80" s="37"/>
      <c r="BDI80" s="37"/>
      <c r="BDJ80" s="37"/>
      <c r="BDK80" s="37"/>
      <c r="BDL80" s="37"/>
      <c r="BDM80" s="37"/>
      <c r="BDN80" s="37"/>
      <c r="BDO80" s="37"/>
      <c r="BDP80" s="37"/>
      <c r="BDQ80" s="37"/>
    </row>
    <row r="81" spans="1:80 1325:1473" s="4" customFormat="1" x14ac:dyDescent="0.25">
      <c r="A81" s="12"/>
      <c r="B81" s="123" t="s">
        <v>109</v>
      </c>
      <c r="C81" s="48" t="s">
        <v>154</v>
      </c>
      <c r="D81" s="48"/>
      <c r="E81" s="125"/>
      <c r="F81" s="126"/>
      <c r="G81" s="12"/>
      <c r="H81" s="12"/>
      <c r="I81" s="12"/>
      <c r="J81" s="12"/>
      <c r="K81" s="12"/>
      <c r="L81" s="12"/>
      <c r="M81" s="12"/>
      <c r="N81" s="54"/>
      <c r="O81" s="54"/>
      <c r="P81" s="54"/>
      <c r="Q81" s="54"/>
      <c r="R81" s="54"/>
      <c r="S81" s="54"/>
      <c r="T81" s="54"/>
      <c r="U81" s="54"/>
      <c r="V81" s="54"/>
      <c r="W81" s="54"/>
      <c r="X81" s="54"/>
      <c r="Y81" s="25"/>
      <c r="Z81" s="25"/>
      <c r="AA81" s="25"/>
      <c r="AB81" s="25"/>
      <c r="AC81" s="25"/>
      <c r="AD81" s="25"/>
      <c r="AE81" s="25"/>
      <c r="AF81" s="25"/>
      <c r="AG81" s="25"/>
      <c r="AH81" s="25"/>
      <c r="AI81" s="25"/>
      <c r="AJ81" s="25"/>
      <c r="AK81" s="25"/>
      <c r="AL81" s="25"/>
      <c r="AM81" s="25"/>
      <c r="AN81" s="25"/>
      <c r="AO81" s="35"/>
      <c r="AP81" s="36"/>
      <c r="AQ81" s="36"/>
      <c r="AR81" s="36"/>
      <c r="AS81" s="36"/>
      <c r="AT81" s="36"/>
      <c r="AU81" s="36"/>
      <c r="AV81" s="36"/>
      <c r="AW81" s="36"/>
      <c r="AX81" s="36"/>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5"/>
      <c r="BZ81" s="5"/>
      <c r="CA81" s="5"/>
      <c r="CB81" s="5"/>
      <c r="AXY81" s="37"/>
      <c r="AXZ81" s="37"/>
      <c r="AYA81" s="37"/>
      <c r="AYB81" s="37"/>
      <c r="AYC81" s="37"/>
      <c r="AYD81" s="37"/>
      <c r="AYE81" s="37"/>
      <c r="AYF81" s="37"/>
      <c r="AYG81" s="37"/>
      <c r="AYH81" s="37"/>
      <c r="AYI81" s="37"/>
      <c r="AYJ81" s="37"/>
      <c r="AYK81" s="37"/>
      <c r="AYL81" s="37"/>
      <c r="AYM81" s="37"/>
      <c r="AYN81" s="37"/>
      <c r="AYO81" s="37"/>
      <c r="AYP81" s="37"/>
      <c r="AYQ81" s="37"/>
      <c r="AYR81" s="37"/>
      <c r="AYS81" s="37"/>
      <c r="AYT81" s="37"/>
      <c r="AYU81" s="37"/>
      <c r="AYV81" s="37"/>
      <c r="AYW81" s="37"/>
      <c r="AYX81" s="37"/>
      <c r="AYY81" s="37"/>
      <c r="AYZ81" s="37"/>
      <c r="AZA81" s="37"/>
      <c r="AZB81" s="37"/>
      <c r="AZC81" s="37"/>
      <c r="AZD81" s="37"/>
      <c r="AZE81" s="37"/>
      <c r="AZF81" s="37"/>
      <c r="AZG81" s="37"/>
      <c r="AZH81" s="37"/>
      <c r="AZI81" s="37"/>
      <c r="AZJ81" s="37"/>
      <c r="AZK81" s="37"/>
      <c r="AZL81" s="37"/>
      <c r="AZM81" s="37"/>
      <c r="AZN81" s="37"/>
      <c r="AZO81" s="37"/>
      <c r="AZP81" s="37"/>
      <c r="AZQ81" s="37"/>
      <c r="AZR81" s="37"/>
      <c r="AZS81" s="37"/>
      <c r="AZT81" s="37"/>
      <c r="AZU81" s="37"/>
      <c r="AZV81" s="37"/>
      <c r="AZW81" s="37"/>
      <c r="AZX81" s="37"/>
      <c r="AZY81" s="37"/>
      <c r="AZZ81" s="37"/>
      <c r="BAA81" s="37"/>
      <c r="BAB81" s="37"/>
      <c r="BAC81" s="37"/>
      <c r="BAD81" s="37"/>
      <c r="BAE81" s="37"/>
      <c r="BAF81" s="37"/>
      <c r="BAG81" s="37"/>
      <c r="BAH81" s="37"/>
      <c r="BAI81" s="37"/>
      <c r="BAJ81" s="37"/>
      <c r="BAK81" s="37"/>
      <c r="BAL81" s="37"/>
      <c r="BAM81" s="37"/>
      <c r="BAN81" s="37"/>
      <c r="BAO81" s="37"/>
      <c r="BAP81" s="37"/>
      <c r="BAQ81" s="37"/>
      <c r="BAR81" s="37"/>
      <c r="BAS81" s="37"/>
      <c r="BAT81" s="37"/>
      <c r="BAU81" s="37"/>
      <c r="BAV81" s="37"/>
      <c r="BAW81" s="37"/>
      <c r="BAX81" s="37"/>
      <c r="BAY81" s="37"/>
      <c r="BAZ81" s="37"/>
      <c r="BBA81" s="37"/>
      <c r="BBB81" s="37"/>
      <c r="BBC81" s="37"/>
      <c r="BBD81" s="37"/>
      <c r="BBE81" s="37"/>
      <c r="BBF81" s="37"/>
      <c r="BBG81" s="37"/>
      <c r="BBH81" s="37"/>
      <c r="BBI81" s="37"/>
      <c r="BBJ81" s="37"/>
      <c r="BBK81" s="37"/>
      <c r="BBL81" s="37"/>
      <c r="BBM81" s="37"/>
      <c r="BBN81" s="37"/>
      <c r="BBO81" s="37"/>
      <c r="BBP81" s="37"/>
      <c r="BBQ81" s="37"/>
      <c r="BBR81" s="37"/>
      <c r="BBS81" s="37"/>
      <c r="BBT81" s="37"/>
      <c r="BBU81" s="37"/>
      <c r="BBV81" s="37"/>
      <c r="BBW81" s="37"/>
      <c r="BBX81" s="37"/>
      <c r="BBY81" s="37"/>
      <c r="BBZ81" s="37"/>
      <c r="BCA81" s="37"/>
      <c r="BCB81" s="37"/>
      <c r="BCC81" s="37"/>
      <c r="BCD81" s="37"/>
      <c r="BCE81" s="37"/>
      <c r="BCF81" s="37"/>
      <c r="BCG81" s="37"/>
      <c r="BCH81" s="37"/>
      <c r="BCI81" s="37"/>
      <c r="BCJ81" s="37"/>
      <c r="BCK81" s="37"/>
      <c r="BCL81" s="37"/>
      <c r="BCM81" s="37"/>
      <c r="BCN81" s="37"/>
      <c r="BCO81" s="37"/>
      <c r="BCP81" s="37"/>
      <c r="BCQ81" s="37"/>
      <c r="BCR81" s="37"/>
      <c r="BCS81" s="37"/>
      <c r="BCT81" s="37"/>
      <c r="BCU81" s="37"/>
      <c r="BCV81" s="37"/>
      <c r="BCW81" s="37"/>
      <c r="BCX81" s="37"/>
      <c r="BCY81" s="37"/>
      <c r="BCZ81" s="37"/>
      <c r="BDA81" s="37"/>
      <c r="BDB81" s="37"/>
      <c r="BDC81" s="37"/>
      <c r="BDD81" s="37"/>
      <c r="BDE81" s="37"/>
      <c r="BDF81" s="37"/>
      <c r="BDG81" s="37"/>
      <c r="BDH81" s="37"/>
      <c r="BDI81" s="37"/>
      <c r="BDJ81" s="37"/>
      <c r="BDK81" s="37"/>
      <c r="BDL81" s="37"/>
      <c r="BDM81" s="37"/>
      <c r="BDN81" s="37"/>
      <c r="BDO81" s="37"/>
      <c r="BDP81" s="37"/>
      <c r="BDQ81" s="37"/>
    </row>
    <row r="82" spans="1:80 1325:1473" s="4" customFormat="1" x14ac:dyDescent="0.25">
      <c r="A82" s="12"/>
      <c r="B82" s="123" t="s">
        <v>4</v>
      </c>
      <c r="C82" s="48" t="s">
        <v>155</v>
      </c>
      <c r="D82" s="48"/>
      <c r="E82" s="125"/>
      <c r="F82" s="126"/>
      <c r="G82" s="12"/>
      <c r="H82" s="12"/>
      <c r="I82" s="12"/>
      <c r="J82" s="12"/>
      <c r="K82" s="12"/>
      <c r="L82" s="12"/>
      <c r="M82" s="12"/>
      <c r="N82" s="54"/>
      <c r="O82" s="54"/>
      <c r="P82" s="54"/>
      <c r="Q82" s="54"/>
      <c r="R82" s="54"/>
      <c r="S82" s="54"/>
      <c r="T82" s="54"/>
      <c r="U82" s="54"/>
      <c r="V82" s="54"/>
      <c r="W82" s="54"/>
      <c r="X82" s="54"/>
      <c r="Y82" s="25"/>
      <c r="Z82" s="25"/>
      <c r="AA82" s="25"/>
      <c r="AB82" s="25"/>
      <c r="AC82" s="25"/>
      <c r="AD82" s="25"/>
      <c r="AE82" s="25"/>
      <c r="AF82" s="25"/>
      <c r="AG82" s="25"/>
      <c r="AH82" s="25"/>
      <c r="AI82" s="25"/>
      <c r="AJ82" s="25"/>
      <c r="AK82" s="25"/>
      <c r="AL82" s="25"/>
      <c r="AM82" s="25"/>
      <c r="AN82" s="25"/>
      <c r="AO82" s="35"/>
      <c r="AP82" s="36"/>
      <c r="AQ82" s="36"/>
      <c r="AR82" s="36"/>
      <c r="AS82" s="36"/>
      <c r="AT82" s="36"/>
      <c r="AU82" s="36"/>
      <c r="AV82" s="36"/>
      <c r="AW82" s="36"/>
      <c r="AX82" s="36"/>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5"/>
      <c r="BZ82" s="5"/>
      <c r="CA82" s="5"/>
      <c r="CB82" s="5"/>
      <c r="AXY82" s="37"/>
      <c r="AXZ82" s="37"/>
      <c r="AYA82" s="37"/>
      <c r="AYB82" s="37"/>
      <c r="AYC82" s="37"/>
      <c r="AYD82" s="37"/>
      <c r="AYE82" s="37"/>
      <c r="AYF82" s="37"/>
      <c r="AYG82" s="37"/>
      <c r="AYH82" s="37"/>
      <c r="AYI82" s="37"/>
      <c r="AYJ82" s="37"/>
      <c r="AYK82" s="37"/>
      <c r="AYL82" s="37"/>
      <c r="AYM82" s="37"/>
      <c r="AYN82" s="37"/>
      <c r="AYO82" s="37"/>
      <c r="AYP82" s="37"/>
      <c r="AYQ82" s="37"/>
      <c r="AYR82" s="37"/>
      <c r="AYS82" s="37"/>
      <c r="AYT82" s="37"/>
      <c r="AYU82" s="37"/>
      <c r="AYV82" s="37"/>
      <c r="AYW82" s="37"/>
      <c r="AYX82" s="37"/>
      <c r="AYY82" s="37"/>
      <c r="AYZ82" s="37"/>
      <c r="AZA82" s="37"/>
      <c r="AZB82" s="37"/>
      <c r="AZC82" s="37"/>
      <c r="AZD82" s="37"/>
      <c r="AZE82" s="37"/>
      <c r="AZF82" s="37"/>
      <c r="AZG82" s="37"/>
      <c r="AZH82" s="37"/>
      <c r="AZI82" s="37"/>
      <c r="AZJ82" s="37"/>
      <c r="AZK82" s="37"/>
      <c r="AZL82" s="37"/>
      <c r="AZM82" s="37"/>
      <c r="AZN82" s="37"/>
      <c r="AZO82" s="37"/>
      <c r="AZP82" s="37"/>
      <c r="AZQ82" s="37"/>
      <c r="AZR82" s="37"/>
      <c r="AZS82" s="37"/>
      <c r="AZT82" s="37"/>
      <c r="AZU82" s="37"/>
      <c r="AZV82" s="37"/>
      <c r="AZW82" s="37"/>
      <c r="AZX82" s="37"/>
      <c r="AZY82" s="37"/>
      <c r="AZZ82" s="37"/>
      <c r="BAA82" s="37"/>
      <c r="BAB82" s="37"/>
      <c r="BAC82" s="37"/>
      <c r="BAD82" s="37"/>
      <c r="BAE82" s="37"/>
      <c r="BAF82" s="37"/>
      <c r="BAG82" s="37"/>
      <c r="BAH82" s="37"/>
      <c r="BAI82" s="37"/>
      <c r="BAJ82" s="37"/>
      <c r="BAK82" s="37"/>
      <c r="BAL82" s="37"/>
      <c r="BAM82" s="37"/>
      <c r="BAN82" s="37"/>
      <c r="BAO82" s="37"/>
      <c r="BAP82" s="37"/>
      <c r="BAQ82" s="37"/>
      <c r="BAR82" s="37"/>
      <c r="BAS82" s="37"/>
      <c r="BAT82" s="37"/>
      <c r="BAU82" s="37"/>
      <c r="BAV82" s="37"/>
      <c r="BAW82" s="37"/>
      <c r="BAX82" s="37"/>
      <c r="BAY82" s="37"/>
      <c r="BAZ82" s="37"/>
      <c r="BBA82" s="37"/>
      <c r="BBB82" s="37"/>
      <c r="BBC82" s="37"/>
      <c r="BBD82" s="37"/>
      <c r="BBE82" s="37"/>
      <c r="BBF82" s="37"/>
      <c r="BBG82" s="37"/>
      <c r="BBH82" s="37"/>
      <c r="BBI82" s="37"/>
      <c r="BBJ82" s="37"/>
      <c r="BBK82" s="37"/>
      <c r="BBL82" s="37"/>
      <c r="BBM82" s="37"/>
      <c r="BBN82" s="37"/>
      <c r="BBO82" s="37"/>
      <c r="BBP82" s="37"/>
      <c r="BBQ82" s="37"/>
      <c r="BBR82" s="37"/>
      <c r="BBS82" s="37"/>
      <c r="BBT82" s="37"/>
      <c r="BBU82" s="37"/>
      <c r="BBV82" s="37"/>
      <c r="BBW82" s="37"/>
      <c r="BBX82" s="37"/>
      <c r="BBY82" s="37"/>
      <c r="BBZ82" s="37"/>
      <c r="BCA82" s="37"/>
      <c r="BCB82" s="37"/>
      <c r="BCC82" s="37"/>
      <c r="BCD82" s="37"/>
      <c r="BCE82" s="37"/>
      <c r="BCF82" s="37"/>
      <c r="BCG82" s="37"/>
      <c r="BCH82" s="37"/>
      <c r="BCI82" s="37"/>
      <c r="BCJ82" s="37"/>
      <c r="BCK82" s="37"/>
      <c r="BCL82" s="37"/>
      <c r="BCM82" s="37"/>
      <c r="BCN82" s="37"/>
      <c r="BCO82" s="37"/>
      <c r="BCP82" s="37"/>
      <c r="BCQ82" s="37"/>
      <c r="BCR82" s="37"/>
      <c r="BCS82" s="37"/>
      <c r="BCT82" s="37"/>
      <c r="BCU82" s="37"/>
      <c r="BCV82" s="37"/>
      <c r="BCW82" s="37"/>
      <c r="BCX82" s="37"/>
      <c r="BCY82" s="37"/>
      <c r="BCZ82" s="37"/>
      <c r="BDA82" s="37"/>
      <c r="BDB82" s="37"/>
      <c r="BDC82" s="37"/>
      <c r="BDD82" s="37"/>
      <c r="BDE82" s="37"/>
      <c r="BDF82" s="37"/>
      <c r="BDG82" s="37"/>
      <c r="BDH82" s="37"/>
      <c r="BDI82" s="37"/>
      <c r="BDJ82" s="37"/>
      <c r="BDK82" s="37"/>
      <c r="BDL82" s="37"/>
      <c r="BDM82" s="37"/>
      <c r="BDN82" s="37"/>
      <c r="BDO82" s="37"/>
      <c r="BDP82" s="37"/>
      <c r="BDQ82" s="37"/>
    </row>
    <row r="83" spans="1:80 1325:1473" s="4" customFormat="1" x14ac:dyDescent="0.25">
      <c r="A83" s="12"/>
      <c r="B83" s="123" t="s">
        <v>5</v>
      </c>
      <c r="C83" s="48" t="s">
        <v>156</v>
      </c>
      <c r="D83" s="48"/>
      <c r="E83" s="125"/>
      <c r="F83" s="126"/>
      <c r="G83" s="12"/>
      <c r="H83" s="12"/>
      <c r="I83" s="12"/>
      <c r="J83" s="12"/>
      <c r="K83" s="12"/>
      <c r="L83" s="12"/>
      <c r="M83" s="12"/>
      <c r="N83" s="54"/>
      <c r="O83" s="54"/>
      <c r="P83" s="54"/>
      <c r="Q83" s="54"/>
      <c r="R83" s="54"/>
      <c r="S83" s="54"/>
      <c r="T83" s="54"/>
      <c r="U83" s="54"/>
      <c r="V83" s="54"/>
      <c r="W83" s="54"/>
      <c r="X83" s="54"/>
      <c r="Y83" s="25"/>
      <c r="Z83" s="25"/>
      <c r="AA83" s="25"/>
      <c r="AB83" s="25"/>
      <c r="AC83" s="25"/>
      <c r="AD83" s="25"/>
      <c r="AE83" s="25"/>
      <c r="AF83" s="25"/>
      <c r="AG83" s="25"/>
      <c r="AH83" s="25"/>
      <c r="AI83" s="25"/>
      <c r="AJ83" s="25"/>
      <c r="AK83" s="25"/>
      <c r="AL83" s="25"/>
      <c r="AM83" s="25"/>
      <c r="AN83" s="25"/>
      <c r="AO83" s="35"/>
      <c r="AP83" s="36"/>
      <c r="AQ83" s="36"/>
      <c r="AR83" s="36"/>
      <c r="AS83" s="36"/>
      <c r="AT83" s="36"/>
      <c r="AU83" s="36"/>
      <c r="AV83" s="36"/>
      <c r="AW83" s="36"/>
      <c r="AX83" s="36"/>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5"/>
      <c r="BZ83" s="5"/>
      <c r="CA83" s="5"/>
      <c r="CB83" s="5"/>
      <c r="AXY83" s="37"/>
      <c r="AXZ83" s="37"/>
      <c r="AYA83" s="37"/>
      <c r="AYB83" s="37"/>
      <c r="AYC83" s="37"/>
      <c r="AYD83" s="37"/>
      <c r="AYE83" s="37"/>
      <c r="AYF83" s="37"/>
      <c r="AYG83" s="37"/>
      <c r="AYH83" s="37"/>
      <c r="AYI83" s="37"/>
      <c r="AYJ83" s="37"/>
      <c r="AYK83" s="37"/>
      <c r="AYL83" s="37"/>
      <c r="AYM83" s="37"/>
      <c r="AYN83" s="37"/>
      <c r="AYO83" s="37"/>
      <c r="AYP83" s="37"/>
      <c r="AYQ83" s="37"/>
      <c r="AYR83" s="37"/>
      <c r="AYS83" s="37"/>
      <c r="AYT83" s="37"/>
      <c r="AYU83" s="37"/>
      <c r="AYV83" s="37"/>
      <c r="AYW83" s="37"/>
      <c r="AYX83" s="37"/>
      <c r="AYY83" s="37"/>
      <c r="AYZ83" s="37"/>
      <c r="AZA83" s="37"/>
      <c r="AZB83" s="37"/>
      <c r="AZC83" s="37"/>
      <c r="AZD83" s="37"/>
      <c r="AZE83" s="37"/>
      <c r="AZF83" s="37"/>
      <c r="AZG83" s="37"/>
      <c r="AZH83" s="37"/>
      <c r="AZI83" s="37"/>
      <c r="AZJ83" s="37"/>
      <c r="AZK83" s="37"/>
      <c r="AZL83" s="37"/>
      <c r="AZM83" s="37"/>
      <c r="AZN83" s="37"/>
      <c r="AZO83" s="37"/>
      <c r="AZP83" s="37"/>
      <c r="AZQ83" s="37"/>
      <c r="AZR83" s="37"/>
      <c r="AZS83" s="37"/>
      <c r="AZT83" s="37"/>
      <c r="AZU83" s="37"/>
      <c r="AZV83" s="37"/>
      <c r="AZW83" s="37"/>
      <c r="AZX83" s="37"/>
      <c r="AZY83" s="37"/>
      <c r="AZZ83" s="37"/>
      <c r="BAA83" s="37"/>
      <c r="BAB83" s="37"/>
      <c r="BAC83" s="37"/>
      <c r="BAD83" s="37"/>
      <c r="BAE83" s="37"/>
      <c r="BAF83" s="37"/>
      <c r="BAG83" s="37"/>
      <c r="BAH83" s="37"/>
      <c r="BAI83" s="37"/>
      <c r="BAJ83" s="37"/>
      <c r="BAK83" s="37"/>
      <c r="BAL83" s="37"/>
      <c r="BAM83" s="37"/>
      <c r="BAN83" s="37"/>
      <c r="BAO83" s="37"/>
      <c r="BAP83" s="37"/>
      <c r="BAQ83" s="37"/>
      <c r="BAR83" s="37"/>
      <c r="BAS83" s="37"/>
      <c r="BAT83" s="37"/>
      <c r="BAU83" s="37"/>
      <c r="BAV83" s="37"/>
      <c r="BAW83" s="37"/>
      <c r="BAX83" s="37"/>
      <c r="BAY83" s="37"/>
      <c r="BAZ83" s="37"/>
      <c r="BBA83" s="37"/>
      <c r="BBB83" s="37"/>
      <c r="BBC83" s="37"/>
      <c r="BBD83" s="37"/>
      <c r="BBE83" s="37"/>
      <c r="BBF83" s="37"/>
      <c r="BBG83" s="37"/>
      <c r="BBH83" s="37"/>
      <c r="BBI83" s="37"/>
      <c r="BBJ83" s="37"/>
      <c r="BBK83" s="37"/>
      <c r="BBL83" s="37"/>
      <c r="BBM83" s="37"/>
      <c r="BBN83" s="37"/>
      <c r="BBO83" s="37"/>
      <c r="BBP83" s="37"/>
      <c r="BBQ83" s="37"/>
      <c r="BBR83" s="37"/>
      <c r="BBS83" s="37"/>
      <c r="BBT83" s="37"/>
      <c r="BBU83" s="37"/>
      <c r="BBV83" s="37"/>
      <c r="BBW83" s="37"/>
      <c r="BBX83" s="37"/>
      <c r="BBY83" s="37"/>
      <c r="BBZ83" s="37"/>
      <c r="BCA83" s="37"/>
      <c r="BCB83" s="37"/>
      <c r="BCC83" s="37"/>
      <c r="BCD83" s="37"/>
      <c r="BCE83" s="37"/>
      <c r="BCF83" s="37"/>
      <c r="BCG83" s="37"/>
      <c r="BCH83" s="37"/>
      <c r="BCI83" s="37"/>
      <c r="BCJ83" s="37"/>
      <c r="BCK83" s="37"/>
      <c r="BCL83" s="37"/>
      <c r="BCM83" s="37"/>
      <c r="BCN83" s="37"/>
      <c r="BCO83" s="37"/>
      <c r="BCP83" s="37"/>
      <c r="BCQ83" s="37"/>
      <c r="BCR83" s="37"/>
      <c r="BCS83" s="37"/>
      <c r="BCT83" s="37"/>
      <c r="BCU83" s="37"/>
      <c r="BCV83" s="37"/>
      <c r="BCW83" s="37"/>
      <c r="BCX83" s="37"/>
      <c r="BCY83" s="37"/>
      <c r="BCZ83" s="37"/>
      <c r="BDA83" s="37"/>
      <c r="BDB83" s="37"/>
      <c r="BDC83" s="37"/>
      <c r="BDD83" s="37"/>
      <c r="BDE83" s="37"/>
      <c r="BDF83" s="37"/>
      <c r="BDG83" s="37"/>
      <c r="BDH83" s="37"/>
      <c r="BDI83" s="37"/>
      <c r="BDJ83" s="37"/>
      <c r="BDK83" s="37"/>
      <c r="BDL83" s="37"/>
      <c r="BDM83" s="37"/>
      <c r="BDN83" s="37"/>
      <c r="BDO83" s="37"/>
      <c r="BDP83" s="37"/>
      <c r="BDQ83" s="37"/>
    </row>
    <row r="84" spans="1:80 1325:1473" s="4" customFormat="1" x14ac:dyDescent="0.25">
      <c r="A84" s="12"/>
      <c r="B84" s="123" t="s">
        <v>28</v>
      </c>
      <c r="C84" s="48" t="s">
        <v>157</v>
      </c>
      <c r="D84" s="48"/>
      <c r="E84" s="125"/>
      <c r="F84" s="126"/>
      <c r="G84" s="12"/>
      <c r="H84" s="12"/>
      <c r="I84" s="12"/>
      <c r="J84" s="12"/>
      <c r="K84" s="12"/>
      <c r="L84" s="12"/>
      <c r="M84" s="12"/>
      <c r="N84" s="54"/>
      <c r="O84" s="54"/>
      <c r="P84" s="54"/>
      <c r="Q84" s="54"/>
      <c r="R84" s="54"/>
      <c r="S84" s="54"/>
      <c r="T84" s="54"/>
      <c r="U84" s="54"/>
      <c r="V84" s="54"/>
      <c r="W84" s="54"/>
      <c r="X84" s="54"/>
      <c r="Y84" s="25"/>
      <c r="Z84" s="25"/>
      <c r="AA84" s="25"/>
      <c r="AB84" s="25"/>
      <c r="AC84" s="25"/>
      <c r="AD84" s="25"/>
      <c r="AE84" s="25"/>
      <c r="AF84" s="25"/>
      <c r="AG84" s="25"/>
      <c r="AH84" s="25"/>
      <c r="AI84" s="25"/>
      <c r="AJ84" s="25"/>
      <c r="AK84" s="25"/>
      <c r="AL84" s="25"/>
      <c r="AM84" s="25"/>
      <c r="AN84" s="25"/>
      <c r="AO84" s="35"/>
      <c r="AP84" s="36"/>
      <c r="AQ84" s="36"/>
      <c r="AR84" s="36"/>
      <c r="AS84" s="36"/>
      <c r="AT84" s="36"/>
      <c r="AU84" s="36"/>
      <c r="AV84" s="36"/>
      <c r="AW84" s="36"/>
      <c r="AX84" s="36"/>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5"/>
      <c r="BZ84" s="5"/>
      <c r="CA84" s="5"/>
      <c r="CB84" s="5"/>
      <c r="AXY84" s="37"/>
      <c r="AXZ84" s="37"/>
      <c r="AYA84" s="37"/>
      <c r="AYB84" s="37"/>
      <c r="AYC84" s="37"/>
      <c r="AYD84" s="37"/>
      <c r="AYE84" s="37"/>
      <c r="AYF84" s="37"/>
      <c r="AYG84" s="37"/>
      <c r="AYH84" s="37"/>
      <c r="AYI84" s="37"/>
      <c r="AYJ84" s="37"/>
      <c r="AYK84" s="37"/>
      <c r="AYL84" s="37"/>
      <c r="AYM84" s="37"/>
      <c r="AYN84" s="37"/>
      <c r="AYO84" s="37"/>
      <c r="AYP84" s="37"/>
      <c r="AYQ84" s="37"/>
      <c r="AYR84" s="37"/>
      <c r="AYS84" s="37"/>
      <c r="AYT84" s="37"/>
      <c r="AYU84" s="37"/>
      <c r="AYV84" s="37"/>
      <c r="AYW84" s="37"/>
      <c r="AYX84" s="37"/>
      <c r="AYY84" s="37"/>
      <c r="AYZ84" s="37"/>
      <c r="AZA84" s="37"/>
      <c r="AZB84" s="37"/>
      <c r="AZC84" s="37"/>
      <c r="AZD84" s="37"/>
      <c r="AZE84" s="37"/>
      <c r="AZF84" s="37"/>
      <c r="AZG84" s="37"/>
      <c r="AZH84" s="37"/>
      <c r="AZI84" s="37"/>
      <c r="AZJ84" s="37"/>
      <c r="AZK84" s="37"/>
      <c r="AZL84" s="37"/>
      <c r="AZM84" s="37"/>
      <c r="AZN84" s="37"/>
      <c r="AZO84" s="37"/>
      <c r="AZP84" s="37"/>
      <c r="AZQ84" s="37"/>
      <c r="AZR84" s="37"/>
      <c r="AZS84" s="37"/>
      <c r="AZT84" s="37"/>
      <c r="AZU84" s="37"/>
      <c r="AZV84" s="37"/>
      <c r="AZW84" s="37"/>
      <c r="AZX84" s="37"/>
      <c r="AZY84" s="37"/>
      <c r="AZZ84" s="37"/>
      <c r="BAA84" s="37"/>
      <c r="BAB84" s="37"/>
      <c r="BAC84" s="37"/>
      <c r="BAD84" s="37"/>
      <c r="BAE84" s="37"/>
      <c r="BAF84" s="37"/>
      <c r="BAG84" s="37"/>
      <c r="BAH84" s="37"/>
      <c r="BAI84" s="37"/>
      <c r="BAJ84" s="37"/>
      <c r="BAK84" s="37"/>
      <c r="BAL84" s="37"/>
      <c r="BAM84" s="37"/>
      <c r="BAN84" s="37"/>
      <c r="BAO84" s="37"/>
      <c r="BAP84" s="37"/>
      <c r="BAQ84" s="37"/>
      <c r="BAR84" s="37"/>
      <c r="BAS84" s="37"/>
      <c r="BAT84" s="37"/>
      <c r="BAU84" s="37"/>
      <c r="BAV84" s="37"/>
      <c r="BAW84" s="37"/>
      <c r="BAX84" s="37"/>
      <c r="BAY84" s="37"/>
      <c r="BAZ84" s="37"/>
      <c r="BBA84" s="37"/>
      <c r="BBB84" s="37"/>
      <c r="BBC84" s="37"/>
      <c r="BBD84" s="37"/>
      <c r="BBE84" s="37"/>
      <c r="BBF84" s="37"/>
      <c r="BBG84" s="37"/>
      <c r="BBH84" s="37"/>
      <c r="BBI84" s="37"/>
      <c r="BBJ84" s="37"/>
      <c r="BBK84" s="37"/>
      <c r="BBL84" s="37"/>
      <c r="BBM84" s="37"/>
      <c r="BBN84" s="37"/>
      <c r="BBO84" s="37"/>
      <c r="BBP84" s="37"/>
      <c r="BBQ84" s="37"/>
      <c r="BBR84" s="37"/>
      <c r="BBS84" s="37"/>
      <c r="BBT84" s="37"/>
      <c r="BBU84" s="37"/>
      <c r="BBV84" s="37"/>
      <c r="BBW84" s="37"/>
      <c r="BBX84" s="37"/>
      <c r="BBY84" s="37"/>
      <c r="BBZ84" s="37"/>
      <c r="BCA84" s="37"/>
      <c r="BCB84" s="37"/>
      <c r="BCC84" s="37"/>
      <c r="BCD84" s="37"/>
      <c r="BCE84" s="37"/>
      <c r="BCF84" s="37"/>
      <c r="BCG84" s="37"/>
      <c r="BCH84" s="37"/>
      <c r="BCI84" s="37"/>
      <c r="BCJ84" s="37"/>
      <c r="BCK84" s="37"/>
      <c r="BCL84" s="37"/>
      <c r="BCM84" s="37"/>
      <c r="BCN84" s="37"/>
      <c r="BCO84" s="37"/>
      <c r="BCP84" s="37"/>
      <c r="BCQ84" s="37"/>
      <c r="BCR84" s="37"/>
      <c r="BCS84" s="37"/>
      <c r="BCT84" s="37"/>
      <c r="BCU84" s="37"/>
      <c r="BCV84" s="37"/>
      <c r="BCW84" s="37"/>
      <c r="BCX84" s="37"/>
      <c r="BCY84" s="37"/>
      <c r="BCZ84" s="37"/>
      <c r="BDA84" s="37"/>
      <c r="BDB84" s="37"/>
      <c r="BDC84" s="37"/>
      <c r="BDD84" s="37"/>
      <c r="BDE84" s="37"/>
      <c r="BDF84" s="37"/>
      <c r="BDG84" s="37"/>
      <c r="BDH84" s="37"/>
      <c r="BDI84" s="37"/>
      <c r="BDJ84" s="37"/>
      <c r="BDK84" s="37"/>
      <c r="BDL84" s="37"/>
      <c r="BDM84" s="37"/>
      <c r="BDN84" s="37"/>
      <c r="BDO84" s="37"/>
      <c r="BDP84" s="37"/>
      <c r="BDQ84" s="37"/>
    </row>
    <row r="85" spans="1:80 1325:1473" s="4" customFormat="1" x14ac:dyDescent="0.25">
      <c r="A85" s="12"/>
      <c r="B85" s="123" t="s">
        <v>34</v>
      </c>
      <c r="C85" s="48" t="s">
        <v>158</v>
      </c>
      <c r="D85" s="48"/>
      <c r="E85" s="125"/>
      <c r="F85" s="126"/>
      <c r="G85" s="12"/>
      <c r="H85" s="12"/>
      <c r="I85" s="12"/>
      <c r="J85" s="12"/>
      <c r="K85" s="12"/>
      <c r="L85" s="12"/>
      <c r="M85" s="12"/>
      <c r="N85" s="54"/>
      <c r="O85" s="54"/>
      <c r="P85" s="54"/>
      <c r="Q85" s="54"/>
      <c r="R85" s="54"/>
      <c r="S85" s="54"/>
      <c r="T85" s="54"/>
      <c r="U85" s="54"/>
      <c r="V85" s="54"/>
      <c r="W85" s="54"/>
      <c r="X85" s="54"/>
      <c r="Y85" s="25"/>
      <c r="Z85" s="25"/>
      <c r="AA85" s="25"/>
      <c r="AB85" s="25"/>
      <c r="AC85" s="25"/>
      <c r="AD85" s="25"/>
      <c r="AE85" s="25"/>
      <c r="AF85" s="25"/>
      <c r="AG85" s="25"/>
      <c r="AH85" s="25"/>
      <c r="AI85" s="25"/>
      <c r="AJ85" s="25"/>
      <c r="AK85" s="25"/>
      <c r="AL85" s="25"/>
      <c r="AM85" s="25"/>
      <c r="AN85" s="25"/>
      <c r="AO85" s="35"/>
      <c r="AP85" s="36"/>
      <c r="AQ85" s="36"/>
      <c r="AR85" s="36"/>
      <c r="AS85" s="36"/>
      <c r="AT85" s="36"/>
      <c r="AU85" s="36"/>
      <c r="AV85" s="36"/>
      <c r="AW85" s="36"/>
      <c r="AX85" s="36"/>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5"/>
      <c r="BZ85" s="5"/>
      <c r="CA85" s="5"/>
      <c r="CB85" s="5"/>
      <c r="AXY85" s="37"/>
      <c r="AXZ85" s="37"/>
      <c r="AYA85" s="37"/>
      <c r="AYB85" s="37"/>
      <c r="AYC85" s="37"/>
      <c r="AYD85" s="37"/>
      <c r="AYE85" s="37"/>
      <c r="AYF85" s="37"/>
      <c r="AYG85" s="37"/>
      <c r="AYH85" s="37"/>
      <c r="AYI85" s="37"/>
      <c r="AYJ85" s="37"/>
      <c r="AYK85" s="37"/>
      <c r="AYL85" s="37"/>
      <c r="AYM85" s="37"/>
      <c r="AYN85" s="37"/>
      <c r="AYO85" s="37"/>
      <c r="AYP85" s="37"/>
      <c r="AYQ85" s="37"/>
      <c r="AYR85" s="37"/>
      <c r="AYS85" s="37"/>
      <c r="AYT85" s="37"/>
      <c r="AYU85" s="37"/>
      <c r="AYV85" s="37"/>
      <c r="AYW85" s="37"/>
      <c r="AYX85" s="37"/>
      <c r="AYY85" s="37"/>
      <c r="AYZ85" s="37"/>
      <c r="AZA85" s="37"/>
      <c r="AZB85" s="37"/>
      <c r="AZC85" s="37"/>
      <c r="AZD85" s="37"/>
      <c r="AZE85" s="37"/>
      <c r="AZF85" s="37"/>
      <c r="AZG85" s="37"/>
      <c r="AZH85" s="37"/>
      <c r="AZI85" s="37"/>
      <c r="AZJ85" s="37"/>
      <c r="AZK85" s="37"/>
      <c r="AZL85" s="37"/>
      <c r="AZM85" s="37"/>
      <c r="AZN85" s="37"/>
      <c r="AZO85" s="37"/>
      <c r="AZP85" s="37"/>
      <c r="AZQ85" s="37"/>
      <c r="AZR85" s="37"/>
      <c r="AZS85" s="37"/>
      <c r="AZT85" s="37"/>
      <c r="AZU85" s="37"/>
      <c r="AZV85" s="37"/>
      <c r="AZW85" s="37"/>
      <c r="AZX85" s="37"/>
      <c r="AZY85" s="37"/>
      <c r="AZZ85" s="37"/>
      <c r="BAA85" s="37"/>
      <c r="BAB85" s="37"/>
      <c r="BAC85" s="37"/>
      <c r="BAD85" s="37"/>
      <c r="BAE85" s="37"/>
      <c r="BAF85" s="37"/>
      <c r="BAG85" s="37"/>
      <c r="BAH85" s="37"/>
      <c r="BAI85" s="37"/>
      <c r="BAJ85" s="37"/>
      <c r="BAK85" s="37"/>
      <c r="BAL85" s="37"/>
      <c r="BAM85" s="37"/>
      <c r="BAN85" s="37"/>
      <c r="BAO85" s="37"/>
      <c r="BAP85" s="37"/>
      <c r="BAQ85" s="37"/>
      <c r="BAR85" s="37"/>
      <c r="BAS85" s="37"/>
      <c r="BAT85" s="37"/>
      <c r="BAU85" s="37"/>
      <c r="BAV85" s="37"/>
      <c r="BAW85" s="37"/>
      <c r="BAX85" s="37"/>
      <c r="BAY85" s="37"/>
      <c r="BAZ85" s="37"/>
      <c r="BBA85" s="37"/>
      <c r="BBB85" s="37"/>
      <c r="BBC85" s="37"/>
      <c r="BBD85" s="37"/>
      <c r="BBE85" s="37"/>
      <c r="BBF85" s="37"/>
      <c r="BBG85" s="37"/>
      <c r="BBH85" s="37"/>
      <c r="BBI85" s="37"/>
      <c r="BBJ85" s="37"/>
      <c r="BBK85" s="37"/>
      <c r="BBL85" s="37"/>
      <c r="BBM85" s="37"/>
      <c r="BBN85" s="37"/>
      <c r="BBO85" s="37"/>
      <c r="BBP85" s="37"/>
      <c r="BBQ85" s="37"/>
      <c r="BBR85" s="37"/>
      <c r="BBS85" s="37"/>
      <c r="BBT85" s="37"/>
      <c r="BBU85" s="37"/>
      <c r="BBV85" s="37"/>
      <c r="BBW85" s="37"/>
      <c r="BBX85" s="37"/>
      <c r="BBY85" s="37"/>
      <c r="BBZ85" s="37"/>
      <c r="BCA85" s="37"/>
      <c r="BCB85" s="37"/>
      <c r="BCC85" s="37"/>
      <c r="BCD85" s="37"/>
      <c r="BCE85" s="37"/>
      <c r="BCF85" s="37"/>
      <c r="BCG85" s="37"/>
      <c r="BCH85" s="37"/>
      <c r="BCI85" s="37"/>
      <c r="BCJ85" s="37"/>
      <c r="BCK85" s="37"/>
      <c r="BCL85" s="37"/>
      <c r="BCM85" s="37"/>
      <c r="BCN85" s="37"/>
      <c r="BCO85" s="37"/>
      <c r="BCP85" s="37"/>
      <c r="BCQ85" s="37"/>
      <c r="BCR85" s="37"/>
      <c r="BCS85" s="37"/>
      <c r="BCT85" s="37"/>
      <c r="BCU85" s="37"/>
      <c r="BCV85" s="37"/>
      <c r="BCW85" s="37"/>
      <c r="BCX85" s="37"/>
      <c r="BCY85" s="37"/>
      <c r="BCZ85" s="37"/>
      <c r="BDA85" s="37"/>
      <c r="BDB85" s="37"/>
      <c r="BDC85" s="37"/>
      <c r="BDD85" s="37"/>
      <c r="BDE85" s="37"/>
      <c r="BDF85" s="37"/>
      <c r="BDG85" s="37"/>
      <c r="BDH85" s="37"/>
      <c r="BDI85" s="37"/>
      <c r="BDJ85" s="37"/>
      <c r="BDK85" s="37"/>
      <c r="BDL85" s="37"/>
      <c r="BDM85" s="37"/>
      <c r="BDN85" s="37"/>
      <c r="BDO85" s="37"/>
      <c r="BDP85" s="37"/>
      <c r="BDQ85" s="37"/>
    </row>
    <row r="86" spans="1:80 1325:1473" s="4" customFormat="1" x14ac:dyDescent="0.25">
      <c r="A86" s="12"/>
      <c r="B86" s="123" t="s">
        <v>35</v>
      </c>
      <c r="C86" s="48" t="s">
        <v>159</v>
      </c>
      <c r="D86" s="48"/>
      <c r="E86" s="125"/>
      <c r="F86" s="126"/>
      <c r="G86" s="12"/>
      <c r="H86" s="12"/>
      <c r="I86" s="12"/>
      <c r="J86" s="12"/>
      <c r="K86" s="12"/>
      <c r="L86" s="12"/>
      <c r="M86" s="12"/>
      <c r="N86" s="54"/>
      <c r="O86" s="54"/>
      <c r="P86" s="54"/>
      <c r="Q86" s="54"/>
      <c r="R86" s="54"/>
      <c r="S86" s="54"/>
      <c r="T86" s="54"/>
      <c r="U86" s="54"/>
      <c r="V86" s="54"/>
      <c r="W86" s="54"/>
      <c r="X86" s="54"/>
      <c r="Y86" s="25"/>
      <c r="Z86" s="25"/>
      <c r="AA86" s="25"/>
      <c r="AB86" s="25"/>
      <c r="AC86" s="25"/>
      <c r="AD86" s="25"/>
      <c r="AE86" s="25"/>
      <c r="AF86" s="25"/>
      <c r="AG86" s="25"/>
      <c r="AH86" s="25"/>
      <c r="AI86" s="25"/>
      <c r="AJ86" s="25"/>
      <c r="AK86" s="25"/>
      <c r="AL86" s="25"/>
      <c r="AM86" s="25"/>
      <c r="AN86" s="25"/>
      <c r="AO86" s="35"/>
      <c r="AP86" s="36"/>
      <c r="AQ86" s="36"/>
      <c r="AR86" s="36"/>
      <c r="AS86" s="36"/>
      <c r="AT86" s="36"/>
      <c r="AU86" s="36"/>
      <c r="AV86" s="36"/>
      <c r="AW86" s="36"/>
      <c r="AX86" s="36"/>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5"/>
      <c r="BZ86" s="5"/>
      <c r="CA86" s="5"/>
      <c r="CB86" s="5"/>
      <c r="AXY86" s="37"/>
      <c r="AXZ86" s="37"/>
      <c r="AYA86" s="37"/>
      <c r="AYB86" s="37"/>
      <c r="AYC86" s="37"/>
      <c r="AYD86" s="37"/>
      <c r="AYE86" s="37"/>
      <c r="AYF86" s="37"/>
      <c r="AYG86" s="37"/>
      <c r="AYH86" s="37"/>
      <c r="AYI86" s="37"/>
      <c r="AYJ86" s="37"/>
      <c r="AYK86" s="37"/>
      <c r="AYL86" s="37"/>
      <c r="AYM86" s="37"/>
      <c r="AYN86" s="37"/>
      <c r="AYO86" s="37"/>
      <c r="AYP86" s="37"/>
      <c r="AYQ86" s="37"/>
      <c r="AYR86" s="37"/>
      <c r="AYS86" s="37"/>
      <c r="AYT86" s="37"/>
      <c r="AYU86" s="37"/>
      <c r="AYV86" s="37"/>
      <c r="AYW86" s="37"/>
      <c r="AYX86" s="37"/>
      <c r="AYY86" s="37"/>
      <c r="AYZ86" s="37"/>
      <c r="AZA86" s="37"/>
      <c r="AZB86" s="37"/>
      <c r="AZC86" s="37"/>
      <c r="AZD86" s="37"/>
      <c r="AZE86" s="37"/>
      <c r="AZF86" s="37"/>
      <c r="AZG86" s="37"/>
      <c r="AZH86" s="37"/>
      <c r="AZI86" s="37"/>
      <c r="AZJ86" s="37"/>
      <c r="AZK86" s="37"/>
      <c r="AZL86" s="37"/>
      <c r="AZM86" s="37"/>
      <c r="AZN86" s="37"/>
      <c r="AZO86" s="37"/>
      <c r="AZP86" s="37"/>
      <c r="AZQ86" s="37"/>
      <c r="AZR86" s="37"/>
      <c r="AZS86" s="37"/>
      <c r="AZT86" s="37"/>
      <c r="AZU86" s="37"/>
      <c r="AZV86" s="37"/>
      <c r="AZW86" s="37"/>
      <c r="AZX86" s="37"/>
      <c r="AZY86" s="37"/>
      <c r="AZZ86" s="37"/>
      <c r="BAA86" s="37"/>
      <c r="BAB86" s="37"/>
      <c r="BAC86" s="37"/>
      <c r="BAD86" s="37"/>
      <c r="BAE86" s="37"/>
      <c r="BAF86" s="37"/>
      <c r="BAG86" s="37"/>
      <c r="BAH86" s="37"/>
      <c r="BAI86" s="37"/>
      <c r="BAJ86" s="37"/>
      <c r="BAK86" s="37"/>
      <c r="BAL86" s="37"/>
      <c r="BAM86" s="37"/>
      <c r="BAN86" s="37"/>
      <c r="BAO86" s="37"/>
      <c r="BAP86" s="37"/>
      <c r="BAQ86" s="37"/>
      <c r="BAR86" s="37"/>
      <c r="BAS86" s="37"/>
      <c r="BAT86" s="37"/>
      <c r="BAU86" s="37"/>
      <c r="BAV86" s="37"/>
      <c r="BAW86" s="37"/>
      <c r="BAX86" s="37"/>
      <c r="BAY86" s="37"/>
      <c r="BAZ86" s="37"/>
      <c r="BBA86" s="37"/>
      <c r="BBB86" s="37"/>
      <c r="BBC86" s="37"/>
      <c r="BBD86" s="37"/>
      <c r="BBE86" s="37"/>
      <c r="BBF86" s="37"/>
      <c r="BBG86" s="37"/>
      <c r="BBH86" s="37"/>
      <c r="BBI86" s="37"/>
      <c r="BBJ86" s="37"/>
      <c r="BBK86" s="37"/>
      <c r="BBL86" s="37"/>
      <c r="BBM86" s="37"/>
      <c r="BBN86" s="37"/>
      <c r="BBO86" s="37"/>
      <c r="BBP86" s="37"/>
      <c r="BBQ86" s="37"/>
      <c r="BBR86" s="37"/>
      <c r="BBS86" s="37"/>
      <c r="BBT86" s="37"/>
      <c r="BBU86" s="37"/>
      <c r="BBV86" s="37"/>
      <c r="BBW86" s="37"/>
      <c r="BBX86" s="37"/>
      <c r="BBY86" s="37"/>
      <c r="BBZ86" s="37"/>
      <c r="BCA86" s="37"/>
      <c r="BCB86" s="37"/>
      <c r="BCC86" s="37"/>
      <c r="BCD86" s="37"/>
      <c r="BCE86" s="37"/>
      <c r="BCF86" s="37"/>
      <c r="BCG86" s="37"/>
      <c r="BCH86" s="37"/>
      <c r="BCI86" s="37"/>
      <c r="BCJ86" s="37"/>
      <c r="BCK86" s="37"/>
      <c r="BCL86" s="37"/>
      <c r="BCM86" s="37"/>
      <c r="BCN86" s="37"/>
      <c r="BCO86" s="37"/>
      <c r="BCP86" s="37"/>
      <c r="BCQ86" s="37"/>
      <c r="BCR86" s="37"/>
      <c r="BCS86" s="37"/>
      <c r="BCT86" s="37"/>
      <c r="BCU86" s="37"/>
      <c r="BCV86" s="37"/>
      <c r="BCW86" s="37"/>
      <c r="BCX86" s="37"/>
      <c r="BCY86" s="37"/>
      <c r="BCZ86" s="37"/>
      <c r="BDA86" s="37"/>
      <c r="BDB86" s="37"/>
      <c r="BDC86" s="37"/>
      <c r="BDD86" s="37"/>
      <c r="BDE86" s="37"/>
      <c r="BDF86" s="37"/>
      <c r="BDG86" s="37"/>
      <c r="BDH86" s="37"/>
      <c r="BDI86" s="37"/>
      <c r="BDJ86" s="37"/>
      <c r="BDK86" s="37"/>
      <c r="BDL86" s="37"/>
      <c r="BDM86" s="37"/>
      <c r="BDN86" s="37"/>
      <c r="BDO86" s="37"/>
      <c r="BDP86" s="37"/>
      <c r="BDQ86" s="37"/>
    </row>
    <row r="87" spans="1:80 1325:1473" s="4" customFormat="1" x14ac:dyDescent="0.25">
      <c r="A87" s="12"/>
      <c r="B87" s="123" t="s">
        <v>6</v>
      </c>
      <c r="C87" s="48" t="s">
        <v>210</v>
      </c>
      <c r="D87" s="48"/>
      <c r="E87" s="125"/>
      <c r="F87" s="126"/>
      <c r="G87" s="12"/>
      <c r="H87" s="12"/>
      <c r="I87" s="12"/>
      <c r="J87" s="12"/>
      <c r="K87" s="12"/>
      <c r="L87" s="12"/>
      <c r="M87" s="12"/>
      <c r="N87" s="54"/>
      <c r="O87" s="54"/>
      <c r="P87" s="54"/>
      <c r="Q87" s="54"/>
      <c r="R87" s="54"/>
      <c r="S87" s="54"/>
      <c r="T87" s="54"/>
      <c r="U87" s="54"/>
      <c r="V87" s="54"/>
      <c r="W87" s="54"/>
      <c r="X87" s="54"/>
      <c r="Y87" s="25"/>
      <c r="Z87" s="25"/>
      <c r="AA87" s="25"/>
      <c r="AB87" s="25"/>
      <c r="AC87" s="25"/>
      <c r="AD87" s="25"/>
      <c r="AE87" s="25"/>
      <c r="AF87" s="25"/>
      <c r="AG87" s="25"/>
      <c r="AH87" s="25"/>
      <c r="AI87" s="25"/>
      <c r="AJ87" s="25"/>
      <c r="AK87" s="25"/>
      <c r="AL87" s="25"/>
      <c r="AM87" s="25"/>
      <c r="AN87" s="25"/>
      <c r="AO87" s="35"/>
      <c r="AP87" s="36"/>
      <c r="AQ87" s="36"/>
      <c r="AR87" s="36"/>
      <c r="AS87" s="36"/>
      <c r="AT87" s="36"/>
      <c r="AU87" s="36"/>
      <c r="AV87" s="36"/>
      <c r="AW87" s="36"/>
      <c r="AX87" s="36"/>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5"/>
      <c r="BZ87" s="5"/>
      <c r="CA87" s="5"/>
      <c r="CB87" s="5"/>
      <c r="AXY87" s="37"/>
      <c r="AXZ87" s="37"/>
      <c r="AYA87" s="37"/>
      <c r="AYB87" s="37"/>
      <c r="AYC87" s="37"/>
      <c r="AYD87" s="37"/>
      <c r="AYE87" s="37"/>
      <c r="AYF87" s="37"/>
      <c r="AYG87" s="37"/>
      <c r="AYH87" s="37"/>
      <c r="AYI87" s="37"/>
      <c r="AYJ87" s="37"/>
      <c r="AYK87" s="37"/>
      <c r="AYL87" s="37"/>
      <c r="AYM87" s="37"/>
      <c r="AYN87" s="37"/>
      <c r="AYO87" s="37"/>
      <c r="AYP87" s="37"/>
      <c r="AYQ87" s="37"/>
      <c r="AYR87" s="37"/>
      <c r="AYS87" s="37"/>
      <c r="AYT87" s="37"/>
      <c r="AYU87" s="37"/>
      <c r="AYV87" s="37"/>
      <c r="AYW87" s="37"/>
      <c r="AYX87" s="37"/>
      <c r="AYY87" s="37"/>
      <c r="AYZ87" s="37"/>
      <c r="AZA87" s="37"/>
      <c r="AZB87" s="37"/>
      <c r="AZC87" s="37"/>
      <c r="AZD87" s="37"/>
      <c r="AZE87" s="37"/>
      <c r="AZF87" s="37"/>
      <c r="AZG87" s="37"/>
      <c r="AZH87" s="37"/>
      <c r="AZI87" s="37"/>
      <c r="AZJ87" s="37"/>
      <c r="AZK87" s="37"/>
      <c r="AZL87" s="37"/>
      <c r="AZM87" s="37"/>
      <c r="AZN87" s="37"/>
      <c r="AZO87" s="37"/>
      <c r="AZP87" s="37"/>
      <c r="AZQ87" s="37"/>
      <c r="AZR87" s="37"/>
      <c r="AZS87" s="37"/>
      <c r="AZT87" s="37"/>
      <c r="AZU87" s="37"/>
      <c r="AZV87" s="37"/>
      <c r="AZW87" s="37"/>
      <c r="AZX87" s="37"/>
      <c r="AZY87" s="37"/>
      <c r="AZZ87" s="37"/>
      <c r="BAA87" s="37"/>
      <c r="BAB87" s="37"/>
      <c r="BAC87" s="37"/>
      <c r="BAD87" s="37"/>
      <c r="BAE87" s="37"/>
      <c r="BAF87" s="37"/>
      <c r="BAG87" s="37"/>
      <c r="BAH87" s="37"/>
      <c r="BAI87" s="37"/>
      <c r="BAJ87" s="37"/>
      <c r="BAK87" s="37"/>
      <c r="BAL87" s="37"/>
      <c r="BAM87" s="37"/>
      <c r="BAN87" s="37"/>
      <c r="BAO87" s="37"/>
      <c r="BAP87" s="37"/>
      <c r="BAQ87" s="37"/>
      <c r="BAR87" s="37"/>
      <c r="BAS87" s="37"/>
      <c r="BAT87" s="37"/>
      <c r="BAU87" s="37"/>
      <c r="BAV87" s="37"/>
      <c r="BAW87" s="37"/>
      <c r="BAX87" s="37"/>
      <c r="BAY87" s="37"/>
      <c r="BAZ87" s="37"/>
      <c r="BBA87" s="37"/>
      <c r="BBB87" s="37"/>
      <c r="BBC87" s="37"/>
      <c r="BBD87" s="37"/>
      <c r="BBE87" s="37"/>
      <c r="BBF87" s="37"/>
      <c r="BBG87" s="37"/>
      <c r="BBH87" s="37"/>
      <c r="BBI87" s="37"/>
      <c r="BBJ87" s="37"/>
      <c r="BBK87" s="37"/>
      <c r="BBL87" s="37"/>
      <c r="BBM87" s="37"/>
      <c r="BBN87" s="37"/>
      <c r="BBO87" s="37"/>
      <c r="BBP87" s="37"/>
      <c r="BBQ87" s="37"/>
      <c r="BBR87" s="37"/>
      <c r="BBS87" s="37"/>
      <c r="BBT87" s="37"/>
      <c r="BBU87" s="37"/>
      <c r="BBV87" s="37"/>
      <c r="BBW87" s="37"/>
      <c r="BBX87" s="37"/>
      <c r="BBY87" s="37"/>
      <c r="BBZ87" s="37"/>
      <c r="BCA87" s="37"/>
      <c r="BCB87" s="37"/>
      <c r="BCC87" s="37"/>
      <c r="BCD87" s="37"/>
      <c r="BCE87" s="37"/>
      <c r="BCF87" s="37"/>
      <c r="BCG87" s="37"/>
      <c r="BCH87" s="37"/>
      <c r="BCI87" s="37"/>
      <c r="BCJ87" s="37"/>
      <c r="BCK87" s="37"/>
      <c r="BCL87" s="37"/>
      <c r="BCM87" s="37"/>
      <c r="BCN87" s="37"/>
      <c r="BCO87" s="37"/>
      <c r="BCP87" s="37"/>
      <c r="BCQ87" s="37"/>
      <c r="BCR87" s="37"/>
      <c r="BCS87" s="37"/>
      <c r="BCT87" s="37"/>
      <c r="BCU87" s="37"/>
      <c r="BCV87" s="37"/>
      <c r="BCW87" s="37"/>
      <c r="BCX87" s="37"/>
      <c r="BCY87" s="37"/>
      <c r="BCZ87" s="37"/>
      <c r="BDA87" s="37"/>
      <c r="BDB87" s="37"/>
      <c r="BDC87" s="37"/>
      <c r="BDD87" s="37"/>
      <c r="BDE87" s="37"/>
      <c r="BDF87" s="37"/>
      <c r="BDG87" s="37"/>
      <c r="BDH87" s="37"/>
      <c r="BDI87" s="37"/>
      <c r="BDJ87" s="37"/>
      <c r="BDK87" s="37"/>
      <c r="BDL87" s="37"/>
      <c r="BDM87" s="37"/>
      <c r="BDN87" s="37"/>
      <c r="BDO87" s="37"/>
      <c r="BDP87" s="37"/>
      <c r="BDQ87" s="37"/>
    </row>
    <row r="88" spans="1:80 1325:1473" s="4" customFormat="1" x14ac:dyDescent="0.25">
      <c r="A88" s="12"/>
      <c r="B88" s="123" t="s">
        <v>38</v>
      </c>
      <c r="C88" s="48" t="s">
        <v>160</v>
      </c>
      <c r="D88" s="48"/>
      <c r="E88" s="125"/>
      <c r="F88" s="126"/>
      <c r="G88" s="12"/>
      <c r="H88" s="12"/>
      <c r="I88" s="12"/>
      <c r="J88" s="12"/>
      <c r="K88" s="12"/>
      <c r="L88" s="12"/>
      <c r="M88" s="12"/>
      <c r="N88" s="54"/>
      <c r="O88" s="54"/>
      <c r="P88" s="54"/>
      <c r="Q88" s="54"/>
      <c r="R88" s="54"/>
      <c r="S88" s="54"/>
      <c r="T88" s="54"/>
      <c r="U88" s="54"/>
      <c r="V88" s="54"/>
      <c r="W88" s="54"/>
      <c r="X88" s="54"/>
      <c r="Y88" s="25"/>
      <c r="Z88" s="25"/>
      <c r="AA88" s="25"/>
      <c r="AB88" s="25"/>
      <c r="AC88" s="25"/>
      <c r="AD88" s="25"/>
      <c r="AE88" s="25"/>
      <c r="AF88" s="25"/>
      <c r="AG88" s="25"/>
      <c r="AH88" s="25"/>
      <c r="AI88" s="25"/>
      <c r="AJ88" s="25"/>
      <c r="AK88" s="25"/>
      <c r="AL88" s="25"/>
      <c r="AM88" s="25"/>
      <c r="AN88" s="25"/>
      <c r="AO88" s="35"/>
      <c r="AP88" s="36"/>
      <c r="AQ88" s="36"/>
      <c r="AR88" s="36"/>
      <c r="AS88" s="36"/>
      <c r="AT88" s="36"/>
      <c r="AU88" s="36"/>
      <c r="AV88" s="36"/>
      <c r="AW88" s="36"/>
      <c r="AX88" s="36"/>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5"/>
      <c r="BZ88" s="5"/>
      <c r="CA88" s="5"/>
      <c r="CB88" s="5"/>
      <c r="AXY88" s="37"/>
      <c r="AXZ88" s="37"/>
      <c r="AYA88" s="37"/>
      <c r="AYB88" s="37"/>
      <c r="AYC88" s="37"/>
      <c r="AYD88" s="37"/>
      <c r="AYE88" s="37"/>
      <c r="AYF88" s="37"/>
      <c r="AYG88" s="37"/>
      <c r="AYH88" s="37"/>
      <c r="AYI88" s="37"/>
      <c r="AYJ88" s="37"/>
      <c r="AYK88" s="37"/>
      <c r="AYL88" s="37"/>
      <c r="AYM88" s="37"/>
      <c r="AYN88" s="37"/>
      <c r="AYO88" s="37"/>
      <c r="AYP88" s="37"/>
      <c r="AYQ88" s="37"/>
      <c r="AYR88" s="37"/>
      <c r="AYS88" s="37"/>
      <c r="AYT88" s="37"/>
      <c r="AYU88" s="37"/>
      <c r="AYV88" s="37"/>
      <c r="AYW88" s="37"/>
      <c r="AYX88" s="37"/>
      <c r="AYY88" s="37"/>
      <c r="AYZ88" s="37"/>
      <c r="AZA88" s="37"/>
      <c r="AZB88" s="37"/>
      <c r="AZC88" s="37"/>
      <c r="AZD88" s="37"/>
      <c r="AZE88" s="37"/>
      <c r="AZF88" s="37"/>
      <c r="AZG88" s="37"/>
      <c r="AZH88" s="37"/>
      <c r="AZI88" s="37"/>
      <c r="AZJ88" s="37"/>
      <c r="AZK88" s="37"/>
      <c r="AZL88" s="37"/>
      <c r="AZM88" s="37"/>
      <c r="AZN88" s="37"/>
      <c r="AZO88" s="37"/>
      <c r="AZP88" s="37"/>
      <c r="AZQ88" s="37"/>
      <c r="AZR88" s="37"/>
      <c r="AZS88" s="37"/>
      <c r="AZT88" s="37"/>
      <c r="AZU88" s="37"/>
      <c r="AZV88" s="37"/>
      <c r="AZW88" s="37"/>
      <c r="AZX88" s="37"/>
      <c r="AZY88" s="37"/>
      <c r="AZZ88" s="37"/>
      <c r="BAA88" s="37"/>
      <c r="BAB88" s="37"/>
      <c r="BAC88" s="37"/>
      <c r="BAD88" s="37"/>
      <c r="BAE88" s="37"/>
      <c r="BAF88" s="37"/>
      <c r="BAG88" s="37"/>
      <c r="BAH88" s="37"/>
      <c r="BAI88" s="37"/>
      <c r="BAJ88" s="37"/>
      <c r="BAK88" s="37"/>
      <c r="BAL88" s="37"/>
      <c r="BAM88" s="37"/>
      <c r="BAN88" s="37"/>
      <c r="BAO88" s="37"/>
      <c r="BAP88" s="37"/>
      <c r="BAQ88" s="37"/>
      <c r="BAR88" s="37"/>
      <c r="BAS88" s="37"/>
      <c r="BAT88" s="37"/>
      <c r="BAU88" s="37"/>
      <c r="BAV88" s="37"/>
      <c r="BAW88" s="37"/>
      <c r="BAX88" s="37"/>
      <c r="BAY88" s="37"/>
      <c r="BAZ88" s="37"/>
      <c r="BBA88" s="37"/>
      <c r="BBB88" s="37"/>
      <c r="BBC88" s="37"/>
      <c r="BBD88" s="37"/>
      <c r="BBE88" s="37"/>
      <c r="BBF88" s="37"/>
      <c r="BBG88" s="37"/>
      <c r="BBH88" s="37"/>
      <c r="BBI88" s="37"/>
      <c r="BBJ88" s="37"/>
      <c r="BBK88" s="37"/>
      <c r="BBL88" s="37"/>
      <c r="BBM88" s="37"/>
      <c r="BBN88" s="37"/>
      <c r="BBO88" s="37"/>
      <c r="BBP88" s="37"/>
      <c r="BBQ88" s="37"/>
      <c r="BBR88" s="37"/>
      <c r="BBS88" s="37"/>
      <c r="BBT88" s="37"/>
      <c r="BBU88" s="37"/>
      <c r="BBV88" s="37"/>
      <c r="BBW88" s="37"/>
      <c r="BBX88" s="37"/>
      <c r="BBY88" s="37"/>
      <c r="BBZ88" s="37"/>
      <c r="BCA88" s="37"/>
      <c r="BCB88" s="37"/>
      <c r="BCC88" s="37"/>
      <c r="BCD88" s="37"/>
      <c r="BCE88" s="37"/>
      <c r="BCF88" s="37"/>
      <c r="BCG88" s="37"/>
      <c r="BCH88" s="37"/>
      <c r="BCI88" s="37"/>
      <c r="BCJ88" s="37"/>
      <c r="BCK88" s="37"/>
      <c r="BCL88" s="37"/>
      <c r="BCM88" s="37"/>
      <c r="BCN88" s="37"/>
      <c r="BCO88" s="37"/>
      <c r="BCP88" s="37"/>
      <c r="BCQ88" s="37"/>
      <c r="BCR88" s="37"/>
      <c r="BCS88" s="37"/>
      <c r="BCT88" s="37"/>
      <c r="BCU88" s="37"/>
      <c r="BCV88" s="37"/>
      <c r="BCW88" s="37"/>
      <c r="BCX88" s="37"/>
      <c r="BCY88" s="37"/>
      <c r="BCZ88" s="37"/>
      <c r="BDA88" s="37"/>
      <c r="BDB88" s="37"/>
      <c r="BDC88" s="37"/>
      <c r="BDD88" s="37"/>
      <c r="BDE88" s="37"/>
      <c r="BDF88" s="37"/>
      <c r="BDG88" s="37"/>
      <c r="BDH88" s="37"/>
      <c r="BDI88" s="37"/>
      <c r="BDJ88" s="37"/>
      <c r="BDK88" s="37"/>
      <c r="BDL88" s="37"/>
      <c r="BDM88" s="37"/>
      <c r="BDN88" s="37"/>
      <c r="BDO88" s="37"/>
      <c r="BDP88" s="37"/>
      <c r="BDQ88" s="37"/>
    </row>
    <row r="89" spans="1:80 1325:1473" s="4" customFormat="1" x14ac:dyDescent="0.25">
      <c r="A89" s="12"/>
      <c r="B89" s="123">
        <v>66014133</v>
      </c>
      <c r="C89" s="48" t="s">
        <v>161</v>
      </c>
      <c r="D89" s="48"/>
      <c r="E89" s="125"/>
      <c r="F89" s="126"/>
      <c r="G89" s="12"/>
      <c r="H89" s="12"/>
      <c r="I89" s="12"/>
      <c r="J89" s="12"/>
      <c r="K89" s="12"/>
      <c r="L89" s="12"/>
      <c r="M89" s="12"/>
      <c r="N89" s="54"/>
      <c r="O89" s="54"/>
      <c r="P89" s="54"/>
      <c r="Q89" s="54"/>
      <c r="R89" s="54"/>
      <c r="S89" s="54"/>
      <c r="T89" s="54"/>
      <c r="U89" s="54"/>
      <c r="V89" s="54"/>
      <c r="W89" s="54"/>
      <c r="X89" s="54"/>
      <c r="Y89" s="25"/>
      <c r="Z89" s="25"/>
      <c r="AA89" s="25"/>
      <c r="AB89" s="25"/>
      <c r="AC89" s="25"/>
      <c r="AD89" s="25"/>
      <c r="AE89" s="25"/>
      <c r="AF89" s="25"/>
      <c r="AG89" s="25"/>
      <c r="AH89" s="25"/>
      <c r="AI89" s="25"/>
      <c r="AJ89" s="25"/>
      <c r="AK89" s="25"/>
      <c r="AL89" s="25"/>
      <c r="AM89" s="25"/>
      <c r="AN89" s="25"/>
      <c r="AO89" s="35"/>
      <c r="AP89" s="36"/>
      <c r="AQ89" s="36"/>
      <c r="AR89" s="36"/>
      <c r="AS89" s="36"/>
      <c r="AT89" s="36"/>
      <c r="AU89" s="36"/>
      <c r="AV89" s="36"/>
      <c r="AW89" s="36"/>
      <c r="AX89" s="36"/>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5"/>
      <c r="BZ89" s="5"/>
      <c r="CA89" s="5"/>
      <c r="CB89" s="5"/>
      <c r="AXY89" s="37"/>
      <c r="AXZ89" s="37"/>
      <c r="AYA89" s="37"/>
      <c r="AYB89" s="37"/>
      <c r="AYC89" s="37"/>
      <c r="AYD89" s="37"/>
      <c r="AYE89" s="37"/>
      <c r="AYF89" s="37"/>
      <c r="AYG89" s="37"/>
      <c r="AYH89" s="37"/>
      <c r="AYI89" s="37"/>
      <c r="AYJ89" s="37"/>
      <c r="AYK89" s="37"/>
      <c r="AYL89" s="37"/>
      <c r="AYM89" s="37"/>
      <c r="AYN89" s="37"/>
      <c r="AYO89" s="37"/>
      <c r="AYP89" s="37"/>
      <c r="AYQ89" s="37"/>
      <c r="AYR89" s="37"/>
      <c r="AYS89" s="37"/>
      <c r="AYT89" s="37"/>
      <c r="AYU89" s="37"/>
      <c r="AYV89" s="37"/>
      <c r="AYW89" s="37"/>
      <c r="AYX89" s="37"/>
      <c r="AYY89" s="37"/>
      <c r="AYZ89" s="37"/>
      <c r="AZA89" s="37"/>
      <c r="AZB89" s="37"/>
      <c r="AZC89" s="37"/>
      <c r="AZD89" s="37"/>
      <c r="AZE89" s="37"/>
      <c r="AZF89" s="37"/>
      <c r="AZG89" s="37"/>
      <c r="AZH89" s="37"/>
      <c r="AZI89" s="37"/>
      <c r="AZJ89" s="37"/>
      <c r="AZK89" s="37"/>
      <c r="AZL89" s="37"/>
      <c r="AZM89" s="37"/>
      <c r="AZN89" s="37"/>
      <c r="AZO89" s="37"/>
      <c r="AZP89" s="37"/>
      <c r="AZQ89" s="37"/>
      <c r="AZR89" s="37"/>
      <c r="AZS89" s="37"/>
      <c r="AZT89" s="37"/>
      <c r="AZU89" s="37"/>
      <c r="AZV89" s="37"/>
      <c r="AZW89" s="37"/>
      <c r="AZX89" s="37"/>
      <c r="AZY89" s="37"/>
      <c r="AZZ89" s="37"/>
      <c r="BAA89" s="37"/>
      <c r="BAB89" s="37"/>
      <c r="BAC89" s="37"/>
      <c r="BAD89" s="37"/>
      <c r="BAE89" s="37"/>
      <c r="BAF89" s="37"/>
      <c r="BAG89" s="37"/>
      <c r="BAH89" s="37"/>
      <c r="BAI89" s="37"/>
      <c r="BAJ89" s="37"/>
      <c r="BAK89" s="37"/>
      <c r="BAL89" s="37"/>
      <c r="BAM89" s="37"/>
      <c r="BAN89" s="37"/>
      <c r="BAO89" s="37"/>
      <c r="BAP89" s="37"/>
      <c r="BAQ89" s="37"/>
      <c r="BAR89" s="37"/>
      <c r="BAS89" s="37"/>
      <c r="BAT89" s="37"/>
      <c r="BAU89" s="37"/>
      <c r="BAV89" s="37"/>
      <c r="BAW89" s="37"/>
      <c r="BAX89" s="37"/>
      <c r="BAY89" s="37"/>
      <c r="BAZ89" s="37"/>
      <c r="BBA89" s="37"/>
      <c r="BBB89" s="37"/>
      <c r="BBC89" s="37"/>
      <c r="BBD89" s="37"/>
      <c r="BBE89" s="37"/>
      <c r="BBF89" s="37"/>
      <c r="BBG89" s="37"/>
      <c r="BBH89" s="37"/>
      <c r="BBI89" s="37"/>
      <c r="BBJ89" s="37"/>
      <c r="BBK89" s="37"/>
      <c r="BBL89" s="37"/>
      <c r="BBM89" s="37"/>
      <c r="BBN89" s="37"/>
      <c r="BBO89" s="37"/>
      <c r="BBP89" s="37"/>
      <c r="BBQ89" s="37"/>
      <c r="BBR89" s="37"/>
      <c r="BBS89" s="37"/>
      <c r="BBT89" s="37"/>
      <c r="BBU89" s="37"/>
      <c r="BBV89" s="37"/>
      <c r="BBW89" s="37"/>
      <c r="BBX89" s="37"/>
      <c r="BBY89" s="37"/>
      <c r="BBZ89" s="37"/>
      <c r="BCA89" s="37"/>
      <c r="BCB89" s="37"/>
      <c r="BCC89" s="37"/>
      <c r="BCD89" s="37"/>
      <c r="BCE89" s="37"/>
      <c r="BCF89" s="37"/>
      <c r="BCG89" s="37"/>
      <c r="BCH89" s="37"/>
      <c r="BCI89" s="37"/>
      <c r="BCJ89" s="37"/>
      <c r="BCK89" s="37"/>
      <c r="BCL89" s="37"/>
      <c r="BCM89" s="37"/>
      <c r="BCN89" s="37"/>
      <c r="BCO89" s="37"/>
      <c r="BCP89" s="37"/>
      <c r="BCQ89" s="37"/>
      <c r="BCR89" s="37"/>
      <c r="BCS89" s="37"/>
      <c r="BCT89" s="37"/>
      <c r="BCU89" s="37"/>
      <c r="BCV89" s="37"/>
      <c r="BCW89" s="37"/>
      <c r="BCX89" s="37"/>
      <c r="BCY89" s="37"/>
      <c r="BCZ89" s="37"/>
      <c r="BDA89" s="37"/>
      <c r="BDB89" s="37"/>
      <c r="BDC89" s="37"/>
      <c r="BDD89" s="37"/>
      <c r="BDE89" s="37"/>
      <c r="BDF89" s="37"/>
      <c r="BDG89" s="37"/>
      <c r="BDH89" s="37"/>
      <c r="BDI89" s="37"/>
      <c r="BDJ89" s="37"/>
      <c r="BDK89" s="37"/>
      <c r="BDL89" s="37"/>
      <c r="BDM89" s="37"/>
      <c r="BDN89" s="37"/>
      <c r="BDO89" s="37"/>
      <c r="BDP89" s="37"/>
      <c r="BDQ89" s="37"/>
    </row>
    <row r="90" spans="1:80 1325:1473" s="4" customFormat="1" x14ac:dyDescent="0.25">
      <c r="A90" s="12"/>
      <c r="B90" s="123">
        <v>66014134</v>
      </c>
      <c r="C90" s="48" t="s">
        <v>162</v>
      </c>
      <c r="D90" s="48"/>
      <c r="E90" s="125"/>
      <c r="F90" s="126"/>
      <c r="G90" s="12"/>
      <c r="H90" s="12"/>
      <c r="I90" s="12"/>
      <c r="J90" s="12"/>
      <c r="K90" s="12"/>
      <c r="L90" s="12"/>
      <c r="M90" s="12"/>
      <c r="N90" s="54"/>
      <c r="O90" s="54"/>
      <c r="P90" s="54"/>
      <c r="Q90" s="54"/>
      <c r="R90" s="54"/>
      <c r="S90" s="54"/>
      <c r="T90" s="54"/>
      <c r="U90" s="54"/>
      <c r="V90" s="54"/>
      <c r="W90" s="54"/>
      <c r="X90" s="54"/>
      <c r="Y90" s="25"/>
      <c r="Z90" s="25"/>
      <c r="AA90" s="25"/>
      <c r="AB90" s="25"/>
      <c r="AC90" s="25"/>
      <c r="AD90" s="25"/>
      <c r="AE90" s="25"/>
      <c r="AF90" s="25"/>
      <c r="AG90" s="25"/>
      <c r="AH90" s="25"/>
      <c r="AI90" s="25"/>
      <c r="AJ90" s="25"/>
      <c r="AK90" s="25"/>
      <c r="AL90" s="25"/>
      <c r="AM90" s="25"/>
      <c r="AN90" s="25"/>
      <c r="AO90" s="35"/>
      <c r="AP90" s="36"/>
      <c r="AQ90" s="36"/>
      <c r="AR90" s="36"/>
      <c r="AS90" s="36"/>
      <c r="AT90" s="36"/>
      <c r="AU90" s="36"/>
      <c r="AV90" s="36"/>
      <c r="AW90" s="36"/>
      <c r="AX90" s="36"/>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5"/>
      <c r="BZ90" s="5"/>
      <c r="CA90" s="5"/>
      <c r="CB90" s="5"/>
      <c r="AXY90" s="37"/>
      <c r="AXZ90" s="37"/>
      <c r="AYA90" s="37"/>
      <c r="AYB90" s="37"/>
      <c r="AYC90" s="37"/>
      <c r="AYD90" s="37"/>
      <c r="AYE90" s="37"/>
      <c r="AYF90" s="37"/>
      <c r="AYG90" s="37"/>
      <c r="AYH90" s="37"/>
      <c r="AYI90" s="37"/>
      <c r="AYJ90" s="37"/>
      <c r="AYK90" s="37"/>
      <c r="AYL90" s="37"/>
      <c r="AYM90" s="37"/>
      <c r="AYN90" s="37"/>
      <c r="AYO90" s="37"/>
      <c r="AYP90" s="37"/>
      <c r="AYQ90" s="37"/>
      <c r="AYR90" s="37"/>
      <c r="AYS90" s="37"/>
      <c r="AYT90" s="37"/>
      <c r="AYU90" s="37"/>
      <c r="AYV90" s="37"/>
      <c r="AYW90" s="37"/>
      <c r="AYX90" s="37"/>
      <c r="AYY90" s="37"/>
      <c r="AYZ90" s="37"/>
      <c r="AZA90" s="37"/>
      <c r="AZB90" s="37"/>
      <c r="AZC90" s="37"/>
      <c r="AZD90" s="37"/>
      <c r="AZE90" s="37"/>
      <c r="AZF90" s="37"/>
      <c r="AZG90" s="37"/>
      <c r="AZH90" s="37"/>
      <c r="AZI90" s="37"/>
      <c r="AZJ90" s="37"/>
      <c r="AZK90" s="37"/>
      <c r="AZL90" s="37"/>
      <c r="AZM90" s="37"/>
      <c r="AZN90" s="37"/>
      <c r="AZO90" s="37"/>
      <c r="AZP90" s="37"/>
      <c r="AZQ90" s="37"/>
      <c r="AZR90" s="37"/>
      <c r="AZS90" s="37"/>
      <c r="AZT90" s="37"/>
      <c r="AZU90" s="37"/>
      <c r="AZV90" s="37"/>
      <c r="AZW90" s="37"/>
      <c r="AZX90" s="37"/>
      <c r="AZY90" s="37"/>
      <c r="AZZ90" s="37"/>
      <c r="BAA90" s="37"/>
      <c r="BAB90" s="37"/>
      <c r="BAC90" s="37"/>
      <c r="BAD90" s="37"/>
      <c r="BAE90" s="37"/>
      <c r="BAF90" s="37"/>
      <c r="BAG90" s="37"/>
      <c r="BAH90" s="37"/>
      <c r="BAI90" s="37"/>
      <c r="BAJ90" s="37"/>
      <c r="BAK90" s="37"/>
      <c r="BAL90" s="37"/>
      <c r="BAM90" s="37"/>
      <c r="BAN90" s="37"/>
      <c r="BAO90" s="37"/>
      <c r="BAP90" s="37"/>
      <c r="BAQ90" s="37"/>
      <c r="BAR90" s="37"/>
      <c r="BAS90" s="37"/>
      <c r="BAT90" s="37"/>
      <c r="BAU90" s="37"/>
      <c r="BAV90" s="37"/>
      <c r="BAW90" s="37"/>
      <c r="BAX90" s="37"/>
      <c r="BAY90" s="37"/>
      <c r="BAZ90" s="37"/>
      <c r="BBA90" s="37"/>
      <c r="BBB90" s="37"/>
      <c r="BBC90" s="37"/>
      <c r="BBD90" s="37"/>
      <c r="BBE90" s="37"/>
      <c r="BBF90" s="37"/>
      <c r="BBG90" s="37"/>
      <c r="BBH90" s="37"/>
      <c r="BBI90" s="37"/>
      <c r="BBJ90" s="37"/>
      <c r="BBK90" s="37"/>
      <c r="BBL90" s="37"/>
      <c r="BBM90" s="37"/>
      <c r="BBN90" s="37"/>
      <c r="BBO90" s="37"/>
      <c r="BBP90" s="37"/>
      <c r="BBQ90" s="37"/>
      <c r="BBR90" s="37"/>
      <c r="BBS90" s="37"/>
      <c r="BBT90" s="37"/>
      <c r="BBU90" s="37"/>
      <c r="BBV90" s="37"/>
      <c r="BBW90" s="37"/>
      <c r="BBX90" s="37"/>
      <c r="BBY90" s="37"/>
      <c r="BBZ90" s="37"/>
      <c r="BCA90" s="37"/>
      <c r="BCB90" s="37"/>
      <c r="BCC90" s="37"/>
      <c r="BCD90" s="37"/>
      <c r="BCE90" s="37"/>
      <c r="BCF90" s="37"/>
      <c r="BCG90" s="37"/>
      <c r="BCH90" s="37"/>
      <c r="BCI90" s="37"/>
      <c r="BCJ90" s="37"/>
      <c r="BCK90" s="37"/>
      <c r="BCL90" s="37"/>
      <c r="BCM90" s="37"/>
      <c r="BCN90" s="37"/>
      <c r="BCO90" s="37"/>
      <c r="BCP90" s="37"/>
      <c r="BCQ90" s="37"/>
      <c r="BCR90" s="37"/>
      <c r="BCS90" s="37"/>
      <c r="BCT90" s="37"/>
      <c r="BCU90" s="37"/>
      <c r="BCV90" s="37"/>
      <c r="BCW90" s="37"/>
      <c r="BCX90" s="37"/>
      <c r="BCY90" s="37"/>
      <c r="BCZ90" s="37"/>
      <c r="BDA90" s="37"/>
      <c r="BDB90" s="37"/>
      <c r="BDC90" s="37"/>
      <c r="BDD90" s="37"/>
      <c r="BDE90" s="37"/>
      <c r="BDF90" s="37"/>
      <c r="BDG90" s="37"/>
      <c r="BDH90" s="37"/>
      <c r="BDI90" s="37"/>
      <c r="BDJ90" s="37"/>
      <c r="BDK90" s="37"/>
      <c r="BDL90" s="37"/>
      <c r="BDM90" s="37"/>
      <c r="BDN90" s="37"/>
      <c r="BDO90" s="37"/>
      <c r="BDP90" s="37"/>
      <c r="BDQ90" s="37"/>
    </row>
    <row r="91" spans="1:80 1325:1473" s="4" customFormat="1" x14ac:dyDescent="0.25">
      <c r="A91" s="12"/>
      <c r="B91" s="123">
        <v>66014106</v>
      </c>
      <c r="C91" s="48" t="s">
        <v>163</v>
      </c>
      <c r="D91" s="48"/>
      <c r="E91" s="125"/>
      <c r="F91" s="126"/>
      <c r="G91" s="12"/>
      <c r="H91" s="12"/>
      <c r="I91" s="12"/>
      <c r="J91" s="12"/>
      <c r="K91" s="12"/>
      <c r="L91" s="12"/>
      <c r="M91" s="12"/>
      <c r="N91" s="54"/>
      <c r="O91" s="54"/>
      <c r="P91" s="54"/>
      <c r="Q91" s="54"/>
      <c r="R91" s="54"/>
      <c r="S91" s="54"/>
      <c r="T91" s="54"/>
      <c r="U91" s="54"/>
      <c r="V91" s="54"/>
      <c r="W91" s="54"/>
      <c r="X91" s="54"/>
      <c r="Y91" s="25"/>
      <c r="Z91" s="25"/>
      <c r="AA91" s="25"/>
      <c r="AB91" s="25"/>
      <c r="AC91" s="25"/>
      <c r="AD91" s="25"/>
      <c r="AE91" s="25"/>
      <c r="AF91" s="25"/>
      <c r="AG91" s="25"/>
      <c r="AH91" s="25"/>
      <c r="AI91" s="25"/>
      <c r="AJ91" s="25"/>
      <c r="AK91" s="25"/>
      <c r="AL91" s="25"/>
      <c r="AM91" s="25"/>
      <c r="AN91" s="25"/>
      <c r="AO91" s="35"/>
      <c r="AP91" s="36"/>
      <c r="AQ91" s="36"/>
      <c r="AR91" s="36"/>
      <c r="AS91" s="36"/>
      <c r="AT91" s="36"/>
      <c r="AU91" s="36"/>
      <c r="AV91" s="36"/>
      <c r="AW91" s="36"/>
      <c r="AX91" s="36"/>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5"/>
      <c r="BZ91" s="5"/>
      <c r="CA91" s="5"/>
      <c r="CB91" s="5"/>
      <c r="AXY91" s="37"/>
      <c r="AXZ91" s="37"/>
      <c r="AYA91" s="37"/>
      <c r="AYB91" s="37"/>
      <c r="AYC91" s="37"/>
      <c r="AYD91" s="37"/>
      <c r="AYE91" s="37"/>
      <c r="AYF91" s="37"/>
      <c r="AYG91" s="37"/>
      <c r="AYH91" s="37"/>
      <c r="AYI91" s="37"/>
      <c r="AYJ91" s="37"/>
      <c r="AYK91" s="37"/>
      <c r="AYL91" s="37"/>
      <c r="AYM91" s="37"/>
      <c r="AYN91" s="37"/>
      <c r="AYO91" s="37"/>
      <c r="AYP91" s="37"/>
      <c r="AYQ91" s="37"/>
      <c r="AYR91" s="37"/>
      <c r="AYS91" s="37"/>
      <c r="AYT91" s="37"/>
      <c r="AYU91" s="37"/>
      <c r="AYV91" s="37"/>
      <c r="AYW91" s="37"/>
      <c r="AYX91" s="37"/>
      <c r="AYY91" s="37"/>
      <c r="AYZ91" s="37"/>
      <c r="AZA91" s="37"/>
      <c r="AZB91" s="37"/>
      <c r="AZC91" s="37"/>
      <c r="AZD91" s="37"/>
      <c r="AZE91" s="37"/>
      <c r="AZF91" s="37"/>
      <c r="AZG91" s="37"/>
      <c r="AZH91" s="37"/>
      <c r="AZI91" s="37"/>
      <c r="AZJ91" s="37"/>
      <c r="AZK91" s="37"/>
      <c r="AZL91" s="37"/>
      <c r="AZM91" s="37"/>
      <c r="AZN91" s="37"/>
      <c r="AZO91" s="37"/>
      <c r="AZP91" s="37"/>
      <c r="AZQ91" s="37"/>
      <c r="AZR91" s="37"/>
      <c r="AZS91" s="37"/>
      <c r="AZT91" s="37"/>
      <c r="AZU91" s="37"/>
      <c r="AZV91" s="37"/>
      <c r="AZW91" s="37"/>
      <c r="AZX91" s="37"/>
      <c r="AZY91" s="37"/>
      <c r="AZZ91" s="37"/>
      <c r="BAA91" s="37"/>
      <c r="BAB91" s="37"/>
      <c r="BAC91" s="37"/>
      <c r="BAD91" s="37"/>
      <c r="BAE91" s="37"/>
      <c r="BAF91" s="37"/>
      <c r="BAG91" s="37"/>
      <c r="BAH91" s="37"/>
      <c r="BAI91" s="37"/>
      <c r="BAJ91" s="37"/>
      <c r="BAK91" s="37"/>
      <c r="BAL91" s="37"/>
      <c r="BAM91" s="37"/>
      <c r="BAN91" s="37"/>
      <c r="BAO91" s="37"/>
      <c r="BAP91" s="37"/>
      <c r="BAQ91" s="37"/>
      <c r="BAR91" s="37"/>
      <c r="BAS91" s="37"/>
      <c r="BAT91" s="37"/>
      <c r="BAU91" s="37"/>
      <c r="BAV91" s="37"/>
      <c r="BAW91" s="37"/>
      <c r="BAX91" s="37"/>
      <c r="BAY91" s="37"/>
      <c r="BAZ91" s="37"/>
      <c r="BBA91" s="37"/>
      <c r="BBB91" s="37"/>
      <c r="BBC91" s="37"/>
      <c r="BBD91" s="37"/>
      <c r="BBE91" s="37"/>
      <c r="BBF91" s="37"/>
      <c r="BBG91" s="37"/>
      <c r="BBH91" s="37"/>
      <c r="BBI91" s="37"/>
      <c r="BBJ91" s="37"/>
      <c r="BBK91" s="37"/>
      <c r="BBL91" s="37"/>
      <c r="BBM91" s="37"/>
      <c r="BBN91" s="37"/>
      <c r="BBO91" s="37"/>
      <c r="BBP91" s="37"/>
      <c r="BBQ91" s="37"/>
      <c r="BBR91" s="37"/>
      <c r="BBS91" s="37"/>
      <c r="BBT91" s="37"/>
      <c r="BBU91" s="37"/>
      <c r="BBV91" s="37"/>
      <c r="BBW91" s="37"/>
      <c r="BBX91" s="37"/>
      <c r="BBY91" s="37"/>
      <c r="BBZ91" s="37"/>
      <c r="BCA91" s="37"/>
      <c r="BCB91" s="37"/>
      <c r="BCC91" s="37"/>
      <c r="BCD91" s="37"/>
      <c r="BCE91" s="37"/>
      <c r="BCF91" s="37"/>
      <c r="BCG91" s="37"/>
      <c r="BCH91" s="37"/>
      <c r="BCI91" s="37"/>
      <c r="BCJ91" s="37"/>
      <c r="BCK91" s="37"/>
      <c r="BCL91" s="37"/>
      <c r="BCM91" s="37"/>
      <c r="BCN91" s="37"/>
      <c r="BCO91" s="37"/>
      <c r="BCP91" s="37"/>
      <c r="BCQ91" s="37"/>
      <c r="BCR91" s="37"/>
      <c r="BCS91" s="37"/>
      <c r="BCT91" s="37"/>
      <c r="BCU91" s="37"/>
      <c r="BCV91" s="37"/>
      <c r="BCW91" s="37"/>
      <c r="BCX91" s="37"/>
      <c r="BCY91" s="37"/>
      <c r="BCZ91" s="37"/>
      <c r="BDA91" s="37"/>
      <c r="BDB91" s="37"/>
      <c r="BDC91" s="37"/>
      <c r="BDD91" s="37"/>
      <c r="BDE91" s="37"/>
      <c r="BDF91" s="37"/>
      <c r="BDG91" s="37"/>
      <c r="BDH91" s="37"/>
      <c r="BDI91" s="37"/>
      <c r="BDJ91" s="37"/>
      <c r="BDK91" s="37"/>
      <c r="BDL91" s="37"/>
      <c r="BDM91" s="37"/>
      <c r="BDN91" s="37"/>
      <c r="BDO91" s="37"/>
      <c r="BDP91" s="37"/>
      <c r="BDQ91" s="37"/>
    </row>
    <row r="92" spans="1:80 1325:1473" s="4" customFormat="1" x14ac:dyDescent="0.25">
      <c r="A92" s="12"/>
      <c r="B92" s="123"/>
      <c r="C92" s="48"/>
      <c r="D92" s="48"/>
      <c r="E92" s="125"/>
      <c r="F92" s="126"/>
      <c r="G92" s="12"/>
      <c r="H92" s="12"/>
      <c r="I92" s="12"/>
      <c r="J92" s="12"/>
      <c r="K92" s="12"/>
      <c r="L92" s="12"/>
      <c r="M92" s="12"/>
      <c r="N92" s="54"/>
      <c r="O92" s="54"/>
      <c r="P92" s="54"/>
      <c r="Q92" s="54"/>
      <c r="R92" s="54"/>
      <c r="S92" s="54"/>
      <c r="T92" s="54"/>
      <c r="U92" s="54"/>
      <c r="V92" s="54"/>
      <c r="W92" s="54"/>
      <c r="X92" s="54"/>
      <c r="Y92" s="25"/>
      <c r="Z92" s="25"/>
      <c r="AA92" s="25"/>
      <c r="AB92" s="25"/>
      <c r="AC92" s="25"/>
      <c r="AD92" s="25"/>
      <c r="AE92" s="25"/>
      <c r="AF92" s="25"/>
      <c r="AG92" s="25"/>
      <c r="AH92" s="25"/>
      <c r="AI92" s="25"/>
      <c r="AJ92" s="25"/>
      <c r="AK92" s="25"/>
      <c r="AL92" s="25"/>
      <c r="AM92" s="25"/>
      <c r="AN92" s="25"/>
      <c r="AO92" s="35"/>
      <c r="AP92" s="36"/>
      <c r="AQ92" s="36"/>
      <c r="AR92" s="36"/>
      <c r="AS92" s="36"/>
      <c r="AT92" s="36"/>
      <c r="AU92" s="36"/>
      <c r="AV92" s="36"/>
      <c r="AW92" s="36"/>
      <c r="AX92" s="36"/>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5"/>
      <c r="BZ92" s="5"/>
      <c r="CA92" s="5"/>
      <c r="CB92" s="5"/>
      <c r="AXY92" s="37"/>
      <c r="AXZ92" s="37"/>
      <c r="AYA92" s="37"/>
      <c r="AYB92" s="37"/>
      <c r="AYC92" s="37"/>
      <c r="AYD92" s="37"/>
      <c r="AYE92" s="37"/>
      <c r="AYF92" s="37"/>
      <c r="AYG92" s="37"/>
      <c r="AYH92" s="37"/>
      <c r="AYI92" s="37"/>
      <c r="AYJ92" s="37"/>
      <c r="AYK92" s="37"/>
      <c r="AYL92" s="37"/>
      <c r="AYM92" s="37"/>
      <c r="AYN92" s="37"/>
      <c r="AYO92" s="37"/>
      <c r="AYP92" s="37"/>
      <c r="AYQ92" s="37"/>
      <c r="AYR92" s="37"/>
      <c r="AYS92" s="37"/>
      <c r="AYT92" s="37"/>
      <c r="AYU92" s="37"/>
      <c r="AYV92" s="37"/>
      <c r="AYW92" s="37"/>
      <c r="AYX92" s="37"/>
      <c r="AYY92" s="37"/>
      <c r="AYZ92" s="37"/>
      <c r="AZA92" s="37"/>
      <c r="AZB92" s="37"/>
      <c r="AZC92" s="37"/>
      <c r="AZD92" s="37"/>
      <c r="AZE92" s="37"/>
      <c r="AZF92" s="37"/>
      <c r="AZG92" s="37"/>
      <c r="AZH92" s="37"/>
      <c r="AZI92" s="37"/>
      <c r="AZJ92" s="37"/>
      <c r="AZK92" s="37"/>
      <c r="AZL92" s="37"/>
      <c r="AZM92" s="37"/>
      <c r="AZN92" s="37"/>
      <c r="AZO92" s="37"/>
      <c r="AZP92" s="37"/>
      <c r="AZQ92" s="37"/>
      <c r="AZR92" s="37"/>
      <c r="AZS92" s="37"/>
      <c r="AZT92" s="37"/>
      <c r="AZU92" s="37"/>
      <c r="AZV92" s="37"/>
      <c r="AZW92" s="37"/>
      <c r="AZX92" s="37"/>
      <c r="AZY92" s="37"/>
      <c r="AZZ92" s="37"/>
      <c r="BAA92" s="37"/>
      <c r="BAB92" s="37"/>
      <c r="BAC92" s="37"/>
      <c r="BAD92" s="37"/>
      <c r="BAE92" s="37"/>
      <c r="BAF92" s="37"/>
      <c r="BAG92" s="37"/>
      <c r="BAH92" s="37"/>
      <c r="BAI92" s="37"/>
      <c r="BAJ92" s="37"/>
      <c r="BAK92" s="37"/>
      <c r="BAL92" s="37"/>
      <c r="BAM92" s="37"/>
      <c r="BAN92" s="37"/>
      <c r="BAO92" s="37"/>
      <c r="BAP92" s="37"/>
      <c r="BAQ92" s="37"/>
      <c r="BAR92" s="37"/>
      <c r="BAS92" s="37"/>
      <c r="BAT92" s="37"/>
      <c r="BAU92" s="37"/>
      <c r="BAV92" s="37"/>
      <c r="BAW92" s="37"/>
      <c r="BAX92" s="37"/>
      <c r="BAY92" s="37"/>
      <c r="BAZ92" s="37"/>
      <c r="BBA92" s="37"/>
      <c r="BBB92" s="37"/>
      <c r="BBC92" s="37"/>
      <c r="BBD92" s="37"/>
      <c r="BBE92" s="37"/>
      <c r="BBF92" s="37"/>
      <c r="BBG92" s="37"/>
      <c r="BBH92" s="37"/>
      <c r="BBI92" s="37"/>
      <c r="BBJ92" s="37"/>
      <c r="BBK92" s="37"/>
      <c r="BBL92" s="37"/>
      <c r="BBM92" s="37"/>
      <c r="BBN92" s="37"/>
      <c r="BBO92" s="37"/>
      <c r="BBP92" s="37"/>
      <c r="BBQ92" s="37"/>
      <c r="BBR92" s="37"/>
      <c r="BBS92" s="37"/>
      <c r="BBT92" s="37"/>
      <c r="BBU92" s="37"/>
      <c r="BBV92" s="37"/>
      <c r="BBW92" s="37"/>
      <c r="BBX92" s="37"/>
      <c r="BBY92" s="37"/>
      <c r="BBZ92" s="37"/>
      <c r="BCA92" s="37"/>
      <c r="BCB92" s="37"/>
      <c r="BCC92" s="37"/>
      <c r="BCD92" s="37"/>
      <c r="BCE92" s="37"/>
      <c r="BCF92" s="37"/>
      <c r="BCG92" s="37"/>
      <c r="BCH92" s="37"/>
      <c r="BCI92" s="37"/>
      <c r="BCJ92" s="37"/>
      <c r="BCK92" s="37"/>
      <c r="BCL92" s="37"/>
      <c r="BCM92" s="37"/>
      <c r="BCN92" s="37"/>
      <c r="BCO92" s="37"/>
      <c r="BCP92" s="37"/>
      <c r="BCQ92" s="37"/>
      <c r="BCR92" s="37"/>
      <c r="BCS92" s="37"/>
      <c r="BCT92" s="37"/>
      <c r="BCU92" s="37"/>
      <c r="BCV92" s="37"/>
      <c r="BCW92" s="37"/>
      <c r="BCX92" s="37"/>
      <c r="BCY92" s="37"/>
      <c r="BCZ92" s="37"/>
      <c r="BDA92" s="37"/>
      <c r="BDB92" s="37"/>
      <c r="BDC92" s="37"/>
      <c r="BDD92" s="37"/>
      <c r="BDE92" s="37"/>
      <c r="BDF92" s="37"/>
      <c r="BDG92" s="37"/>
      <c r="BDH92" s="37"/>
      <c r="BDI92" s="37"/>
      <c r="BDJ92" s="37"/>
      <c r="BDK92" s="37"/>
      <c r="BDL92" s="37"/>
      <c r="BDM92" s="37"/>
      <c r="BDN92" s="37"/>
      <c r="BDO92" s="37"/>
      <c r="BDP92" s="37"/>
      <c r="BDQ92" s="37"/>
    </row>
    <row r="93" spans="1:80 1325:1473" s="4" customFormat="1" x14ac:dyDescent="0.25">
      <c r="A93" s="12"/>
      <c r="B93" s="121"/>
      <c r="C93" s="243" t="s">
        <v>223</v>
      </c>
      <c r="D93" s="244"/>
      <c r="E93" s="244"/>
      <c r="F93" s="245"/>
      <c r="G93" s="12"/>
      <c r="H93" s="12"/>
      <c r="I93" s="12"/>
      <c r="J93" s="12"/>
      <c r="K93" s="12"/>
      <c r="L93" s="12"/>
      <c r="M93" s="12"/>
      <c r="N93" s="54"/>
      <c r="O93" s="54"/>
      <c r="P93" s="54"/>
      <c r="Q93" s="54"/>
      <c r="R93" s="54"/>
      <c r="S93" s="54"/>
      <c r="T93" s="54"/>
      <c r="U93" s="54"/>
      <c r="V93" s="54"/>
      <c r="W93" s="54"/>
      <c r="X93" s="54"/>
      <c r="Y93" s="25"/>
      <c r="Z93" s="25"/>
      <c r="AA93" s="25"/>
      <c r="AB93" s="25"/>
      <c r="AC93" s="25"/>
      <c r="AD93" s="25"/>
      <c r="AE93" s="25"/>
      <c r="AF93" s="25"/>
      <c r="AG93" s="25"/>
      <c r="AH93" s="25"/>
      <c r="AI93" s="25"/>
      <c r="AJ93" s="25"/>
      <c r="AK93" s="25"/>
      <c r="AL93" s="25"/>
      <c r="AM93" s="25"/>
      <c r="AN93" s="25"/>
      <c r="AO93" s="35"/>
      <c r="AP93" s="36"/>
      <c r="AQ93" s="36"/>
      <c r="AR93" s="36"/>
      <c r="AS93" s="36"/>
      <c r="AT93" s="36"/>
      <c r="AU93" s="36"/>
      <c r="AV93" s="36"/>
      <c r="AW93" s="36"/>
      <c r="AX93" s="36"/>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5"/>
      <c r="BZ93" s="5"/>
      <c r="CA93" s="5"/>
      <c r="CB93" s="5"/>
      <c r="AXY93" s="37"/>
      <c r="AXZ93" s="37"/>
      <c r="AYA93" s="37"/>
      <c r="AYB93" s="37"/>
      <c r="AYC93" s="37"/>
      <c r="AYD93" s="37"/>
      <c r="AYE93" s="37"/>
      <c r="AYF93" s="37"/>
      <c r="AYG93" s="37"/>
      <c r="AYH93" s="37"/>
      <c r="AYI93" s="37"/>
      <c r="AYJ93" s="37"/>
      <c r="AYK93" s="37"/>
      <c r="AYL93" s="37"/>
      <c r="AYM93" s="37"/>
      <c r="AYN93" s="37"/>
      <c r="AYO93" s="37"/>
      <c r="AYP93" s="37"/>
      <c r="AYQ93" s="37"/>
      <c r="AYR93" s="37"/>
      <c r="AYS93" s="37"/>
      <c r="AYT93" s="37"/>
      <c r="AYU93" s="37"/>
      <c r="AYV93" s="37"/>
      <c r="AYW93" s="37"/>
      <c r="AYX93" s="37"/>
      <c r="AYY93" s="37"/>
      <c r="AYZ93" s="37"/>
      <c r="AZA93" s="37"/>
      <c r="AZB93" s="37"/>
      <c r="AZC93" s="37"/>
      <c r="AZD93" s="37"/>
      <c r="AZE93" s="37"/>
      <c r="AZF93" s="37"/>
      <c r="AZG93" s="37"/>
      <c r="AZH93" s="37"/>
      <c r="AZI93" s="37"/>
      <c r="AZJ93" s="37"/>
      <c r="AZK93" s="37"/>
      <c r="AZL93" s="37"/>
      <c r="AZM93" s="37"/>
      <c r="AZN93" s="37"/>
      <c r="AZO93" s="37"/>
      <c r="AZP93" s="37"/>
      <c r="AZQ93" s="37"/>
      <c r="AZR93" s="37"/>
      <c r="AZS93" s="37"/>
      <c r="AZT93" s="37"/>
      <c r="AZU93" s="37"/>
      <c r="AZV93" s="37"/>
      <c r="AZW93" s="37"/>
      <c r="AZX93" s="37"/>
      <c r="AZY93" s="37"/>
      <c r="AZZ93" s="37"/>
      <c r="BAA93" s="37"/>
      <c r="BAB93" s="37"/>
      <c r="BAC93" s="37"/>
      <c r="BAD93" s="37"/>
      <c r="BAE93" s="37"/>
      <c r="BAF93" s="37"/>
      <c r="BAG93" s="37"/>
      <c r="BAH93" s="37"/>
      <c r="BAI93" s="37"/>
      <c r="BAJ93" s="37"/>
      <c r="BAK93" s="37"/>
      <c r="BAL93" s="37"/>
      <c r="BAM93" s="37"/>
      <c r="BAN93" s="37"/>
      <c r="BAO93" s="37"/>
      <c r="BAP93" s="37"/>
      <c r="BAQ93" s="37"/>
      <c r="BAR93" s="37"/>
      <c r="BAS93" s="37"/>
      <c r="BAT93" s="37"/>
      <c r="BAU93" s="37"/>
      <c r="BAV93" s="37"/>
      <c r="BAW93" s="37"/>
      <c r="BAX93" s="37"/>
      <c r="BAY93" s="37"/>
      <c r="BAZ93" s="37"/>
      <c r="BBA93" s="37"/>
      <c r="BBB93" s="37"/>
      <c r="BBC93" s="37"/>
      <c r="BBD93" s="37"/>
      <c r="BBE93" s="37"/>
      <c r="BBF93" s="37"/>
      <c r="BBG93" s="37"/>
      <c r="BBH93" s="37"/>
      <c r="BBI93" s="37"/>
      <c r="BBJ93" s="37"/>
      <c r="BBK93" s="37"/>
      <c r="BBL93" s="37"/>
      <c r="BBM93" s="37"/>
      <c r="BBN93" s="37"/>
      <c r="BBO93" s="37"/>
      <c r="BBP93" s="37"/>
      <c r="BBQ93" s="37"/>
      <c r="BBR93" s="37"/>
      <c r="BBS93" s="37"/>
      <c r="BBT93" s="37"/>
      <c r="BBU93" s="37"/>
      <c r="BBV93" s="37"/>
      <c r="BBW93" s="37"/>
      <c r="BBX93" s="37"/>
      <c r="BBY93" s="37"/>
      <c r="BBZ93" s="37"/>
      <c r="BCA93" s="37"/>
      <c r="BCB93" s="37"/>
      <c r="BCC93" s="37"/>
      <c r="BCD93" s="37"/>
      <c r="BCE93" s="37"/>
      <c r="BCF93" s="37"/>
      <c r="BCG93" s="37"/>
      <c r="BCH93" s="37"/>
      <c r="BCI93" s="37"/>
      <c r="BCJ93" s="37"/>
      <c r="BCK93" s="37"/>
      <c r="BCL93" s="37"/>
      <c r="BCM93" s="37"/>
      <c r="BCN93" s="37"/>
      <c r="BCO93" s="37"/>
      <c r="BCP93" s="37"/>
      <c r="BCQ93" s="37"/>
      <c r="BCR93" s="37"/>
      <c r="BCS93" s="37"/>
      <c r="BCT93" s="37"/>
      <c r="BCU93" s="37"/>
      <c r="BCV93" s="37"/>
      <c r="BCW93" s="37"/>
      <c r="BCX93" s="37"/>
      <c r="BCY93" s="37"/>
      <c r="BCZ93" s="37"/>
      <c r="BDA93" s="37"/>
      <c r="BDB93" s="37"/>
      <c r="BDC93" s="37"/>
      <c r="BDD93" s="37"/>
      <c r="BDE93" s="37"/>
      <c r="BDF93" s="37"/>
      <c r="BDG93" s="37"/>
      <c r="BDH93" s="37"/>
      <c r="BDI93" s="37"/>
      <c r="BDJ93" s="37"/>
      <c r="BDK93" s="37"/>
      <c r="BDL93" s="37"/>
      <c r="BDM93" s="37"/>
      <c r="BDN93" s="37"/>
      <c r="BDO93" s="37"/>
      <c r="BDP93" s="37"/>
      <c r="BDQ93" s="37"/>
    </row>
    <row r="94" spans="1:80 1325:1473" s="4" customFormat="1" x14ac:dyDescent="0.25">
      <c r="A94" s="12"/>
      <c r="B94" s="208"/>
      <c r="C94" s="207" t="s">
        <v>224</v>
      </c>
      <c r="D94" s="212"/>
      <c r="E94" s="212"/>
      <c r="F94" s="206"/>
      <c r="G94" s="12"/>
      <c r="H94" s="12"/>
      <c r="I94" s="12"/>
      <c r="J94" s="12"/>
      <c r="K94" s="12"/>
      <c r="L94" s="12"/>
      <c r="M94" s="12"/>
      <c r="N94" s="54"/>
      <c r="O94" s="54"/>
      <c r="P94" s="54"/>
      <c r="Q94" s="54"/>
      <c r="R94" s="54"/>
      <c r="S94" s="54"/>
      <c r="T94" s="54"/>
      <c r="U94" s="54"/>
      <c r="V94" s="54"/>
      <c r="W94" s="54"/>
      <c r="X94" s="54"/>
      <c r="Y94" s="25"/>
      <c r="Z94" s="25"/>
      <c r="AA94" s="25"/>
      <c r="AB94" s="25"/>
      <c r="AC94" s="25"/>
      <c r="AD94" s="25"/>
      <c r="AE94" s="25"/>
      <c r="AF94" s="25"/>
      <c r="AG94" s="25"/>
      <c r="AH94" s="25"/>
      <c r="AI94" s="25"/>
      <c r="AJ94" s="25"/>
      <c r="AK94" s="25"/>
      <c r="AL94" s="25"/>
      <c r="AM94" s="25"/>
      <c r="AN94" s="25"/>
      <c r="AO94" s="35"/>
      <c r="AP94" s="36"/>
      <c r="AQ94" s="36"/>
      <c r="AR94" s="36"/>
      <c r="AS94" s="36"/>
      <c r="AT94" s="36"/>
      <c r="AU94" s="36"/>
      <c r="AV94" s="36"/>
      <c r="AW94" s="36"/>
      <c r="AX94" s="36"/>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5"/>
      <c r="BZ94" s="5"/>
      <c r="CA94" s="5"/>
      <c r="CB94" s="5"/>
      <c r="AXY94" s="37"/>
      <c r="AXZ94" s="37"/>
      <c r="AYA94" s="37"/>
      <c r="AYB94" s="37"/>
      <c r="AYC94" s="37"/>
      <c r="AYD94" s="37"/>
      <c r="AYE94" s="37"/>
      <c r="AYF94" s="37"/>
      <c r="AYG94" s="37"/>
      <c r="AYH94" s="37"/>
      <c r="AYI94" s="37"/>
      <c r="AYJ94" s="37"/>
      <c r="AYK94" s="37"/>
      <c r="AYL94" s="37"/>
      <c r="AYM94" s="37"/>
      <c r="AYN94" s="37"/>
      <c r="AYO94" s="37"/>
      <c r="AYP94" s="37"/>
      <c r="AYQ94" s="37"/>
      <c r="AYR94" s="37"/>
      <c r="AYS94" s="37"/>
      <c r="AYT94" s="37"/>
      <c r="AYU94" s="37"/>
      <c r="AYV94" s="37"/>
      <c r="AYW94" s="37"/>
      <c r="AYX94" s="37"/>
      <c r="AYY94" s="37"/>
      <c r="AYZ94" s="37"/>
      <c r="AZA94" s="37"/>
      <c r="AZB94" s="37"/>
      <c r="AZC94" s="37"/>
      <c r="AZD94" s="37"/>
      <c r="AZE94" s="37"/>
      <c r="AZF94" s="37"/>
      <c r="AZG94" s="37"/>
      <c r="AZH94" s="37"/>
      <c r="AZI94" s="37"/>
      <c r="AZJ94" s="37"/>
      <c r="AZK94" s="37"/>
      <c r="AZL94" s="37"/>
      <c r="AZM94" s="37"/>
      <c r="AZN94" s="37"/>
      <c r="AZO94" s="37"/>
      <c r="AZP94" s="37"/>
      <c r="AZQ94" s="37"/>
      <c r="AZR94" s="37"/>
      <c r="AZS94" s="37"/>
      <c r="AZT94" s="37"/>
      <c r="AZU94" s="37"/>
      <c r="AZV94" s="37"/>
      <c r="AZW94" s="37"/>
      <c r="AZX94" s="37"/>
      <c r="AZY94" s="37"/>
      <c r="AZZ94" s="37"/>
      <c r="BAA94" s="37"/>
      <c r="BAB94" s="37"/>
      <c r="BAC94" s="37"/>
      <c r="BAD94" s="37"/>
      <c r="BAE94" s="37"/>
      <c r="BAF94" s="37"/>
      <c r="BAG94" s="37"/>
      <c r="BAH94" s="37"/>
      <c r="BAI94" s="37"/>
      <c r="BAJ94" s="37"/>
      <c r="BAK94" s="37"/>
      <c r="BAL94" s="37"/>
      <c r="BAM94" s="37"/>
      <c r="BAN94" s="37"/>
      <c r="BAO94" s="37"/>
      <c r="BAP94" s="37"/>
      <c r="BAQ94" s="37"/>
      <c r="BAR94" s="37"/>
      <c r="BAS94" s="37"/>
      <c r="BAT94" s="37"/>
      <c r="BAU94" s="37"/>
      <c r="BAV94" s="37"/>
      <c r="BAW94" s="37"/>
      <c r="BAX94" s="37"/>
      <c r="BAY94" s="37"/>
      <c r="BAZ94" s="37"/>
      <c r="BBA94" s="37"/>
      <c r="BBB94" s="37"/>
      <c r="BBC94" s="37"/>
      <c r="BBD94" s="37"/>
      <c r="BBE94" s="37"/>
      <c r="BBF94" s="37"/>
      <c r="BBG94" s="37"/>
      <c r="BBH94" s="37"/>
      <c r="BBI94" s="37"/>
      <c r="BBJ94" s="37"/>
      <c r="BBK94" s="37"/>
      <c r="BBL94" s="37"/>
      <c r="BBM94" s="37"/>
      <c r="BBN94" s="37"/>
      <c r="BBO94" s="37"/>
      <c r="BBP94" s="37"/>
      <c r="BBQ94" s="37"/>
      <c r="BBR94" s="37"/>
      <c r="BBS94" s="37"/>
      <c r="BBT94" s="37"/>
      <c r="BBU94" s="37"/>
      <c r="BBV94" s="37"/>
      <c r="BBW94" s="37"/>
      <c r="BBX94" s="37"/>
      <c r="BBY94" s="37"/>
      <c r="BBZ94" s="37"/>
      <c r="BCA94" s="37"/>
      <c r="BCB94" s="37"/>
      <c r="BCC94" s="37"/>
      <c r="BCD94" s="37"/>
      <c r="BCE94" s="37"/>
      <c r="BCF94" s="37"/>
      <c r="BCG94" s="37"/>
      <c r="BCH94" s="37"/>
      <c r="BCI94" s="37"/>
      <c r="BCJ94" s="37"/>
      <c r="BCK94" s="37"/>
      <c r="BCL94" s="37"/>
      <c r="BCM94" s="37"/>
      <c r="BCN94" s="37"/>
      <c r="BCO94" s="37"/>
      <c r="BCP94" s="37"/>
      <c r="BCQ94" s="37"/>
      <c r="BCR94" s="37"/>
      <c r="BCS94" s="37"/>
      <c r="BCT94" s="37"/>
      <c r="BCU94" s="37"/>
      <c r="BCV94" s="37"/>
      <c r="BCW94" s="37"/>
      <c r="BCX94" s="37"/>
      <c r="BCY94" s="37"/>
      <c r="BCZ94" s="37"/>
      <c r="BDA94" s="37"/>
      <c r="BDB94" s="37"/>
      <c r="BDC94" s="37"/>
      <c r="BDD94" s="37"/>
      <c r="BDE94" s="37"/>
      <c r="BDF94" s="37"/>
      <c r="BDG94" s="37"/>
      <c r="BDH94" s="37"/>
      <c r="BDI94" s="37"/>
      <c r="BDJ94" s="37"/>
      <c r="BDK94" s="37"/>
      <c r="BDL94" s="37"/>
      <c r="BDM94" s="37"/>
      <c r="BDN94" s="37"/>
      <c r="BDO94" s="37"/>
      <c r="BDP94" s="37"/>
      <c r="BDQ94" s="37"/>
    </row>
    <row r="95" spans="1:80 1325:1473" s="4" customFormat="1" x14ac:dyDescent="0.25">
      <c r="A95" s="12"/>
      <c r="B95" s="123">
        <v>76050001</v>
      </c>
      <c r="C95" s="48" t="s">
        <v>166</v>
      </c>
      <c r="D95" s="124"/>
      <c r="E95" s="125"/>
      <c r="F95" s="126"/>
      <c r="G95" s="12"/>
      <c r="H95" s="129" t="s">
        <v>167</v>
      </c>
      <c r="I95" s="12"/>
      <c r="J95" s="12"/>
      <c r="K95" s="12"/>
      <c r="L95" s="12"/>
      <c r="M95" s="12"/>
      <c r="N95" s="54"/>
      <c r="O95" s="54"/>
      <c r="P95" s="54"/>
      <c r="Q95" s="54"/>
      <c r="R95" s="54"/>
      <c r="S95" s="54"/>
      <c r="T95" s="54"/>
      <c r="U95" s="54"/>
      <c r="V95" s="54"/>
      <c r="W95" s="54"/>
      <c r="X95" s="54"/>
      <c r="Y95" s="25"/>
      <c r="Z95" s="25"/>
      <c r="AA95" s="25"/>
      <c r="AB95" s="25"/>
      <c r="AC95" s="25"/>
      <c r="AD95" s="25"/>
      <c r="AE95" s="25"/>
      <c r="AF95" s="25"/>
      <c r="AG95" s="25"/>
      <c r="AH95" s="25"/>
      <c r="AI95" s="25"/>
      <c r="AJ95" s="25"/>
      <c r="AK95" s="25"/>
      <c r="AL95" s="25"/>
      <c r="AM95" s="25"/>
      <c r="AN95" s="25"/>
      <c r="AO95" s="35"/>
      <c r="AP95" s="36"/>
      <c r="AQ95" s="36"/>
      <c r="AR95" s="36"/>
      <c r="AS95" s="36"/>
      <c r="AT95" s="36"/>
      <c r="AU95" s="36"/>
      <c r="AV95" s="36"/>
      <c r="AW95" s="36"/>
      <c r="AX95" s="36"/>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5"/>
      <c r="BZ95" s="5"/>
      <c r="CA95" s="5"/>
      <c r="CB95" s="5"/>
      <c r="AXY95" s="37"/>
      <c r="AXZ95" s="37"/>
      <c r="AYA95" s="37"/>
      <c r="AYB95" s="37"/>
      <c r="AYC95" s="37"/>
      <c r="AYD95" s="37"/>
      <c r="AYE95" s="37"/>
      <c r="AYF95" s="37"/>
      <c r="AYG95" s="37"/>
      <c r="AYH95" s="37"/>
      <c r="AYI95" s="37"/>
      <c r="AYJ95" s="37"/>
      <c r="AYK95" s="37"/>
      <c r="AYL95" s="37"/>
      <c r="AYM95" s="37"/>
      <c r="AYN95" s="37"/>
      <c r="AYO95" s="37"/>
      <c r="AYP95" s="37"/>
      <c r="AYQ95" s="37"/>
      <c r="AYR95" s="37"/>
      <c r="AYS95" s="37"/>
      <c r="AYT95" s="37"/>
      <c r="AYU95" s="37"/>
      <c r="AYV95" s="37"/>
      <c r="AYW95" s="37"/>
      <c r="AYX95" s="37"/>
      <c r="AYY95" s="37"/>
      <c r="AYZ95" s="37"/>
      <c r="AZA95" s="37"/>
      <c r="AZB95" s="37"/>
      <c r="AZC95" s="37"/>
      <c r="AZD95" s="37"/>
      <c r="AZE95" s="37"/>
      <c r="AZF95" s="37"/>
      <c r="AZG95" s="37"/>
      <c r="AZH95" s="37"/>
      <c r="AZI95" s="37"/>
      <c r="AZJ95" s="37"/>
      <c r="AZK95" s="37"/>
      <c r="AZL95" s="37"/>
      <c r="AZM95" s="37"/>
      <c r="AZN95" s="37"/>
      <c r="AZO95" s="37"/>
      <c r="AZP95" s="37"/>
      <c r="AZQ95" s="37"/>
      <c r="AZR95" s="37"/>
      <c r="AZS95" s="37"/>
      <c r="AZT95" s="37"/>
      <c r="AZU95" s="37"/>
      <c r="AZV95" s="37"/>
      <c r="AZW95" s="37"/>
      <c r="AZX95" s="37"/>
      <c r="AZY95" s="37"/>
      <c r="AZZ95" s="37"/>
      <c r="BAA95" s="37"/>
      <c r="BAB95" s="37"/>
      <c r="BAC95" s="37"/>
      <c r="BAD95" s="37"/>
      <c r="BAE95" s="37"/>
      <c r="BAF95" s="37"/>
      <c r="BAG95" s="37"/>
      <c r="BAH95" s="37"/>
      <c r="BAI95" s="37"/>
      <c r="BAJ95" s="37"/>
      <c r="BAK95" s="37"/>
      <c r="BAL95" s="37"/>
      <c r="BAM95" s="37"/>
      <c r="BAN95" s="37"/>
      <c r="BAO95" s="37"/>
      <c r="BAP95" s="37"/>
      <c r="BAQ95" s="37"/>
      <c r="BAR95" s="37"/>
      <c r="BAS95" s="37"/>
      <c r="BAT95" s="37"/>
      <c r="BAU95" s="37"/>
      <c r="BAV95" s="37"/>
      <c r="BAW95" s="37"/>
      <c r="BAX95" s="37"/>
      <c r="BAY95" s="37"/>
      <c r="BAZ95" s="37"/>
      <c r="BBA95" s="37"/>
      <c r="BBB95" s="37"/>
      <c r="BBC95" s="37"/>
      <c r="BBD95" s="37"/>
      <c r="BBE95" s="37"/>
      <c r="BBF95" s="37"/>
      <c r="BBG95" s="37"/>
      <c r="BBH95" s="37"/>
      <c r="BBI95" s="37"/>
      <c r="BBJ95" s="37"/>
      <c r="BBK95" s="37"/>
      <c r="BBL95" s="37"/>
      <c r="BBM95" s="37"/>
      <c r="BBN95" s="37"/>
      <c r="BBO95" s="37"/>
      <c r="BBP95" s="37"/>
      <c r="BBQ95" s="37"/>
      <c r="BBR95" s="37"/>
      <c r="BBS95" s="37"/>
      <c r="BBT95" s="37"/>
      <c r="BBU95" s="37"/>
      <c r="BBV95" s="37"/>
      <c r="BBW95" s="37"/>
      <c r="BBX95" s="37"/>
      <c r="BBY95" s="37"/>
      <c r="BBZ95" s="37"/>
      <c r="BCA95" s="37"/>
      <c r="BCB95" s="37"/>
      <c r="BCC95" s="37"/>
      <c r="BCD95" s="37"/>
      <c r="BCE95" s="37"/>
      <c r="BCF95" s="37"/>
      <c r="BCG95" s="37"/>
      <c r="BCH95" s="37"/>
      <c r="BCI95" s="37"/>
      <c r="BCJ95" s="37"/>
      <c r="BCK95" s="37"/>
      <c r="BCL95" s="37"/>
      <c r="BCM95" s="37"/>
      <c r="BCN95" s="37"/>
      <c r="BCO95" s="37"/>
      <c r="BCP95" s="37"/>
      <c r="BCQ95" s="37"/>
      <c r="BCR95" s="37"/>
      <c r="BCS95" s="37"/>
      <c r="BCT95" s="37"/>
      <c r="BCU95" s="37"/>
      <c r="BCV95" s="37"/>
      <c r="BCW95" s="37"/>
      <c r="BCX95" s="37"/>
      <c r="BCY95" s="37"/>
      <c r="BCZ95" s="37"/>
      <c r="BDA95" s="37"/>
      <c r="BDB95" s="37"/>
      <c r="BDC95" s="37"/>
      <c r="BDD95" s="37"/>
      <c r="BDE95" s="37"/>
      <c r="BDF95" s="37"/>
      <c r="BDG95" s="37"/>
      <c r="BDH95" s="37"/>
      <c r="BDI95" s="37"/>
      <c r="BDJ95" s="37"/>
      <c r="BDK95" s="37"/>
      <c r="BDL95" s="37"/>
      <c r="BDM95" s="37"/>
      <c r="BDN95" s="37"/>
      <c r="BDO95" s="37"/>
      <c r="BDP95" s="37"/>
      <c r="BDQ95" s="37"/>
    </row>
    <row r="96" spans="1:80 1325:1473" s="4" customFormat="1" x14ac:dyDescent="0.25">
      <c r="A96" s="12"/>
      <c r="B96" s="123">
        <v>66014096</v>
      </c>
      <c r="C96" s="48" t="s">
        <v>164</v>
      </c>
      <c r="D96" s="124"/>
      <c r="E96" s="125"/>
      <c r="F96" s="126"/>
      <c r="G96" s="12"/>
      <c r="H96" s="129" t="s">
        <v>168</v>
      </c>
      <c r="I96" s="12"/>
      <c r="J96" s="12"/>
      <c r="K96" s="12"/>
      <c r="L96" s="12"/>
      <c r="M96" s="12"/>
      <c r="N96" s="54"/>
      <c r="O96" s="54"/>
      <c r="P96" s="54"/>
      <c r="Q96" s="54"/>
      <c r="R96" s="54"/>
      <c r="S96" s="54"/>
      <c r="T96" s="54"/>
      <c r="U96" s="54"/>
      <c r="V96" s="54"/>
      <c r="W96" s="54"/>
      <c r="X96" s="54"/>
      <c r="Y96" s="25"/>
      <c r="Z96" s="25"/>
      <c r="AA96" s="25"/>
      <c r="AB96" s="25"/>
      <c r="AC96" s="25"/>
      <c r="AD96" s="25"/>
      <c r="AE96" s="25"/>
      <c r="AF96" s="25"/>
      <c r="AG96" s="25"/>
      <c r="AH96" s="25"/>
      <c r="AI96" s="25"/>
      <c r="AJ96" s="25"/>
      <c r="AK96" s="25"/>
      <c r="AL96" s="25"/>
      <c r="AM96" s="25"/>
      <c r="AN96" s="25"/>
      <c r="AO96" s="35"/>
      <c r="AP96" s="36"/>
      <c r="AQ96" s="36"/>
      <c r="AR96" s="36"/>
      <c r="AS96" s="36"/>
      <c r="AT96" s="36"/>
      <c r="AU96" s="36"/>
      <c r="AV96" s="36"/>
      <c r="AW96" s="36"/>
      <c r="AX96" s="36"/>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5"/>
      <c r="BZ96" s="5"/>
      <c r="CA96" s="5"/>
      <c r="CB96" s="5"/>
      <c r="AXY96" s="37"/>
      <c r="AXZ96" s="37"/>
      <c r="AYA96" s="37"/>
      <c r="AYB96" s="37"/>
      <c r="AYC96" s="37"/>
      <c r="AYD96" s="37"/>
      <c r="AYE96" s="37"/>
      <c r="AYF96" s="37"/>
      <c r="AYG96" s="37"/>
      <c r="AYH96" s="37"/>
      <c r="AYI96" s="37"/>
      <c r="AYJ96" s="37"/>
      <c r="AYK96" s="37"/>
      <c r="AYL96" s="37"/>
      <c r="AYM96" s="37"/>
      <c r="AYN96" s="37"/>
      <c r="AYO96" s="37"/>
      <c r="AYP96" s="37"/>
      <c r="AYQ96" s="37"/>
      <c r="AYR96" s="37"/>
      <c r="AYS96" s="37"/>
      <c r="AYT96" s="37"/>
      <c r="AYU96" s="37"/>
      <c r="AYV96" s="37"/>
      <c r="AYW96" s="37"/>
      <c r="AYX96" s="37"/>
      <c r="AYY96" s="37"/>
      <c r="AYZ96" s="37"/>
      <c r="AZA96" s="37"/>
      <c r="AZB96" s="37"/>
      <c r="AZC96" s="37"/>
      <c r="AZD96" s="37"/>
      <c r="AZE96" s="37"/>
      <c r="AZF96" s="37"/>
      <c r="AZG96" s="37"/>
      <c r="AZH96" s="37"/>
      <c r="AZI96" s="37"/>
      <c r="AZJ96" s="37"/>
      <c r="AZK96" s="37"/>
      <c r="AZL96" s="37"/>
      <c r="AZM96" s="37"/>
      <c r="AZN96" s="37"/>
      <c r="AZO96" s="37"/>
      <c r="AZP96" s="37"/>
      <c r="AZQ96" s="37"/>
      <c r="AZR96" s="37"/>
      <c r="AZS96" s="37"/>
      <c r="AZT96" s="37"/>
      <c r="AZU96" s="37"/>
      <c r="AZV96" s="37"/>
      <c r="AZW96" s="37"/>
      <c r="AZX96" s="37"/>
      <c r="AZY96" s="37"/>
      <c r="AZZ96" s="37"/>
      <c r="BAA96" s="37"/>
      <c r="BAB96" s="37"/>
      <c r="BAC96" s="37"/>
      <c r="BAD96" s="37"/>
      <c r="BAE96" s="37"/>
      <c r="BAF96" s="37"/>
      <c r="BAG96" s="37"/>
      <c r="BAH96" s="37"/>
      <c r="BAI96" s="37"/>
      <c r="BAJ96" s="37"/>
      <c r="BAK96" s="37"/>
      <c r="BAL96" s="37"/>
      <c r="BAM96" s="37"/>
      <c r="BAN96" s="37"/>
      <c r="BAO96" s="37"/>
      <c r="BAP96" s="37"/>
      <c r="BAQ96" s="37"/>
      <c r="BAR96" s="37"/>
      <c r="BAS96" s="37"/>
      <c r="BAT96" s="37"/>
      <c r="BAU96" s="37"/>
      <c r="BAV96" s="37"/>
      <c r="BAW96" s="37"/>
      <c r="BAX96" s="37"/>
      <c r="BAY96" s="37"/>
      <c r="BAZ96" s="37"/>
      <c r="BBA96" s="37"/>
      <c r="BBB96" s="37"/>
      <c r="BBC96" s="37"/>
      <c r="BBD96" s="37"/>
      <c r="BBE96" s="37"/>
      <c r="BBF96" s="37"/>
      <c r="BBG96" s="37"/>
      <c r="BBH96" s="37"/>
      <c r="BBI96" s="37"/>
      <c r="BBJ96" s="37"/>
      <c r="BBK96" s="37"/>
      <c r="BBL96" s="37"/>
      <c r="BBM96" s="37"/>
      <c r="BBN96" s="37"/>
      <c r="BBO96" s="37"/>
      <c r="BBP96" s="37"/>
      <c r="BBQ96" s="37"/>
      <c r="BBR96" s="37"/>
      <c r="BBS96" s="37"/>
      <c r="BBT96" s="37"/>
      <c r="BBU96" s="37"/>
      <c r="BBV96" s="37"/>
      <c r="BBW96" s="37"/>
      <c r="BBX96" s="37"/>
      <c r="BBY96" s="37"/>
      <c r="BBZ96" s="37"/>
      <c r="BCA96" s="37"/>
      <c r="BCB96" s="37"/>
      <c r="BCC96" s="37"/>
      <c r="BCD96" s="37"/>
      <c r="BCE96" s="37"/>
      <c r="BCF96" s="37"/>
      <c r="BCG96" s="37"/>
      <c r="BCH96" s="37"/>
      <c r="BCI96" s="37"/>
      <c r="BCJ96" s="37"/>
      <c r="BCK96" s="37"/>
      <c r="BCL96" s="37"/>
      <c r="BCM96" s="37"/>
      <c r="BCN96" s="37"/>
      <c r="BCO96" s="37"/>
      <c r="BCP96" s="37"/>
      <c r="BCQ96" s="37"/>
      <c r="BCR96" s="37"/>
      <c r="BCS96" s="37"/>
      <c r="BCT96" s="37"/>
      <c r="BCU96" s="37"/>
      <c r="BCV96" s="37"/>
      <c r="BCW96" s="37"/>
      <c r="BCX96" s="37"/>
      <c r="BCY96" s="37"/>
      <c r="BCZ96" s="37"/>
      <c r="BDA96" s="37"/>
      <c r="BDB96" s="37"/>
      <c r="BDC96" s="37"/>
      <c r="BDD96" s="37"/>
      <c r="BDE96" s="37"/>
      <c r="BDF96" s="37"/>
      <c r="BDG96" s="37"/>
      <c r="BDH96" s="37"/>
      <c r="BDI96" s="37"/>
      <c r="BDJ96" s="37"/>
      <c r="BDK96" s="37"/>
      <c r="BDL96" s="37"/>
      <c r="BDM96" s="37"/>
      <c r="BDN96" s="37"/>
      <c r="BDO96" s="37"/>
      <c r="BDP96" s="37"/>
      <c r="BDQ96" s="37"/>
    </row>
    <row r="97" spans="1:81 1325:1473" s="4" customFormat="1" x14ac:dyDescent="0.25">
      <c r="A97" s="12"/>
      <c r="B97" s="123">
        <v>66014263</v>
      </c>
      <c r="C97" s="48" t="s">
        <v>165</v>
      </c>
      <c r="D97" s="124"/>
      <c r="E97" s="125"/>
      <c r="F97" s="126"/>
      <c r="G97" s="12"/>
      <c r="H97" s="12"/>
      <c r="I97" s="12"/>
      <c r="J97" s="12"/>
      <c r="K97" s="12"/>
      <c r="L97" s="12"/>
      <c r="M97" s="12"/>
      <c r="N97" s="54"/>
      <c r="O97" s="54"/>
      <c r="P97" s="54"/>
      <c r="Q97" s="54"/>
      <c r="R97" s="54"/>
      <c r="S97" s="54"/>
      <c r="T97" s="54"/>
      <c r="U97" s="54"/>
      <c r="V97" s="54"/>
      <c r="W97" s="54"/>
      <c r="X97" s="54"/>
      <c r="Y97" s="25"/>
      <c r="Z97" s="25"/>
      <c r="AA97" s="25"/>
      <c r="AB97" s="25"/>
      <c r="AC97" s="25"/>
      <c r="AD97" s="25"/>
      <c r="AE97" s="25"/>
      <c r="AF97" s="25"/>
      <c r="AG97" s="25"/>
      <c r="AH97" s="25"/>
      <c r="AI97" s="25"/>
      <c r="AJ97" s="25"/>
      <c r="AK97" s="25"/>
      <c r="AL97" s="25"/>
      <c r="AM97" s="25"/>
      <c r="AN97" s="25"/>
      <c r="AO97" s="35"/>
      <c r="AP97" s="36"/>
      <c r="AQ97" s="36"/>
      <c r="AR97" s="36"/>
      <c r="AS97" s="36"/>
      <c r="AT97" s="36"/>
      <c r="AU97" s="36"/>
      <c r="AV97" s="36"/>
      <c r="AW97" s="36"/>
      <c r="AX97" s="36"/>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5"/>
      <c r="BZ97" s="5"/>
      <c r="CA97" s="5"/>
      <c r="CB97" s="5"/>
      <c r="AXY97" s="37"/>
      <c r="AXZ97" s="37"/>
      <c r="AYA97" s="37"/>
      <c r="AYB97" s="37"/>
      <c r="AYC97" s="37"/>
      <c r="AYD97" s="37"/>
      <c r="AYE97" s="37"/>
      <c r="AYF97" s="37"/>
      <c r="AYG97" s="37"/>
      <c r="AYH97" s="37"/>
      <c r="AYI97" s="37"/>
      <c r="AYJ97" s="37"/>
      <c r="AYK97" s="37"/>
      <c r="AYL97" s="37"/>
      <c r="AYM97" s="37"/>
      <c r="AYN97" s="37"/>
      <c r="AYO97" s="37"/>
      <c r="AYP97" s="37"/>
      <c r="AYQ97" s="37"/>
      <c r="AYR97" s="37"/>
      <c r="AYS97" s="37"/>
      <c r="AYT97" s="37"/>
      <c r="AYU97" s="37"/>
      <c r="AYV97" s="37"/>
      <c r="AYW97" s="37"/>
      <c r="AYX97" s="37"/>
      <c r="AYY97" s="37"/>
      <c r="AYZ97" s="37"/>
      <c r="AZA97" s="37"/>
      <c r="AZB97" s="37"/>
      <c r="AZC97" s="37"/>
      <c r="AZD97" s="37"/>
      <c r="AZE97" s="37"/>
      <c r="AZF97" s="37"/>
      <c r="AZG97" s="37"/>
      <c r="AZH97" s="37"/>
      <c r="AZI97" s="37"/>
      <c r="AZJ97" s="37"/>
      <c r="AZK97" s="37"/>
      <c r="AZL97" s="37"/>
      <c r="AZM97" s="37"/>
      <c r="AZN97" s="37"/>
      <c r="AZO97" s="37"/>
      <c r="AZP97" s="37"/>
      <c r="AZQ97" s="37"/>
      <c r="AZR97" s="37"/>
      <c r="AZS97" s="37"/>
      <c r="AZT97" s="37"/>
      <c r="AZU97" s="37"/>
      <c r="AZV97" s="37"/>
      <c r="AZW97" s="37"/>
      <c r="AZX97" s="37"/>
      <c r="AZY97" s="37"/>
      <c r="AZZ97" s="37"/>
      <c r="BAA97" s="37"/>
      <c r="BAB97" s="37"/>
      <c r="BAC97" s="37"/>
      <c r="BAD97" s="37"/>
      <c r="BAE97" s="37"/>
      <c r="BAF97" s="37"/>
      <c r="BAG97" s="37"/>
      <c r="BAH97" s="37"/>
      <c r="BAI97" s="37"/>
      <c r="BAJ97" s="37"/>
      <c r="BAK97" s="37"/>
      <c r="BAL97" s="37"/>
      <c r="BAM97" s="37"/>
      <c r="BAN97" s="37"/>
      <c r="BAO97" s="37"/>
      <c r="BAP97" s="37"/>
      <c r="BAQ97" s="37"/>
      <c r="BAR97" s="37"/>
      <c r="BAS97" s="37"/>
      <c r="BAT97" s="37"/>
      <c r="BAU97" s="37"/>
      <c r="BAV97" s="37"/>
      <c r="BAW97" s="37"/>
      <c r="BAX97" s="37"/>
      <c r="BAY97" s="37"/>
      <c r="BAZ97" s="37"/>
      <c r="BBA97" s="37"/>
      <c r="BBB97" s="37"/>
      <c r="BBC97" s="37"/>
      <c r="BBD97" s="37"/>
      <c r="BBE97" s="37"/>
      <c r="BBF97" s="37"/>
      <c r="BBG97" s="37"/>
      <c r="BBH97" s="37"/>
      <c r="BBI97" s="37"/>
      <c r="BBJ97" s="37"/>
      <c r="BBK97" s="37"/>
      <c r="BBL97" s="37"/>
      <c r="BBM97" s="37"/>
      <c r="BBN97" s="37"/>
      <c r="BBO97" s="37"/>
      <c r="BBP97" s="37"/>
      <c r="BBQ97" s="37"/>
      <c r="BBR97" s="37"/>
      <c r="BBS97" s="37"/>
      <c r="BBT97" s="37"/>
      <c r="BBU97" s="37"/>
      <c r="BBV97" s="37"/>
      <c r="BBW97" s="37"/>
      <c r="BBX97" s="37"/>
      <c r="BBY97" s="37"/>
      <c r="BBZ97" s="37"/>
      <c r="BCA97" s="37"/>
      <c r="BCB97" s="37"/>
      <c r="BCC97" s="37"/>
      <c r="BCD97" s="37"/>
      <c r="BCE97" s="37"/>
      <c r="BCF97" s="37"/>
      <c r="BCG97" s="37"/>
      <c r="BCH97" s="37"/>
      <c r="BCI97" s="37"/>
      <c r="BCJ97" s="37"/>
      <c r="BCK97" s="37"/>
      <c r="BCL97" s="37"/>
      <c r="BCM97" s="37"/>
      <c r="BCN97" s="37"/>
      <c r="BCO97" s="37"/>
      <c r="BCP97" s="37"/>
      <c r="BCQ97" s="37"/>
      <c r="BCR97" s="37"/>
      <c r="BCS97" s="37"/>
      <c r="BCT97" s="37"/>
      <c r="BCU97" s="37"/>
      <c r="BCV97" s="37"/>
      <c r="BCW97" s="37"/>
      <c r="BCX97" s="37"/>
      <c r="BCY97" s="37"/>
      <c r="BCZ97" s="37"/>
      <c r="BDA97" s="37"/>
      <c r="BDB97" s="37"/>
      <c r="BDC97" s="37"/>
      <c r="BDD97" s="37"/>
      <c r="BDE97" s="37"/>
      <c r="BDF97" s="37"/>
      <c r="BDG97" s="37"/>
      <c r="BDH97" s="37"/>
      <c r="BDI97" s="37"/>
      <c r="BDJ97" s="37"/>
      <c r="BDK97" s="37"/>
      <c r="BDL97" s="37"/>
      <c r="BDM97" s="37"/>
      <c r="BDN97" s="37"/>
      <c r="BDO97" s="37"/>
      <c r="BDP97" s="37"/>
      <c r="BDQ97" s="37"/>
    </row>
    <row r="98" spans="1:81 1325:1473" s="4" customFormat="1" x14ac:dyDescent="0.25">
      <c r="A98" s="12"/>
      <c r="B98" s="123"/>
      <c r="C98" s="48"/>
      <c r="D98" s="48"/>
      <c r="E98" s="125"/>
      <c r="F98" s="126"/>
      <c r="G98" s="12"/>
      <c r="H98" s="12"/>
      <c r="I98" s="12"/>
      <c r="J98" s="12"/>
      <c r="K98" s="12"/>
      <c r="L98" s="12"/>
      <c r="M98" s="12"/>
      <c r="N98" s="54"/>
      <c r="O98" s="54"/>
      <c r="P98" s="54"/>
      <c r="Q98" s="54"/>
      <c r="R98" s="54"/>
      <c r="S98" s="54"/>
      <c r="T98" s="54"/>
      <c r="U98" s="54"/>
      <c r="V98" s="54"/>
      <c r="W98" s="54"/>
      <c r="X98" s="54"/>
      <c r="Y98" s="25"/>
      <c r="Z98" s="25"/>
      <c r="AA98" s="25"/>
      <c r="AB98" s="25"/>
      <c r="AC98" s="25"/>
      <c r="AD98" s="25"/>
      <c r="AE98" s="25"/>
      <c r="AF98" s="25"/>
      <c r="AG98" s="25"/>
      <c r="AH98" s="25"/>
      <c r="AI98" s="25"/>
      <c r="AJ98" s="25"/>
      <c r="AK98" s="25"/>
      <c r="AL98" s="25"/>
      <c r="AM98" s="25"/>
      <c r="AN98" s="25"/>
      <c r="AO98" s="35"/>
      <c r="AP98" s="36"/>
      <c r="AQ98" s="36"/>
      <c r="AR98" s="36"/>
      <c r="AS98" s="36"/>
      <c r="AT98" s="36"/>
      <c r="AU98" s="36"/>
      <c r="AV98" s="36"/>
      <c r="AW98" s="36"/>
      <c r="AX98" s="36"/>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5"/>
      <c r="BZ98" s="5"/>
      <c r="CA98" s="5"/>
      <c r="CB98" s="5"/>
      <c r="AXY98" s="37"/>
      <c r="AXZ98" s="37"/>
      <c r="AYA98" s="37"/>
      <c r="AYB98" s="37"/>
      <c r="AYC98" s="37"/>
      <c r="AYD98" s="37"/>
      <c r="AYE98" s="37"/>
      <c r="AYF98" s="37"/>
      <c r="AYG98" s="37"/>
      <c r="AYH98" s="37"/>
      <c r="AYI98" s="37"/>
      <c r="AYJ98" s="37"/>
      <c r="AYK98" s="37"/>
      <c r="AYL98" s="37"/>
      <c r="AYM98" s="37"/>
      <c r="AYN98" s="37"/>
      <c r="AYO98" s="37"/>
      <c r="AYP98" s="37"/>
      <c r="AYQ98" s="37"/>
      <c r="AYR98" s="37"/>
      <c r="AYS98" s="37"/>
      <c r="AYT98" s="37"/>
      <c r="AYU98" s="37"/>
      <c r="AYV98" s="37"/>
      <c r="AYW98" s="37"/>
      <c r="AYX98" s="37"/>
      <c r="AYY98" s="37"/>
      <c r="AYZ98" s="37"/>
      <c r="AZA98" s="37"/>
      <c r="AZB98" s="37"/>
      <c r="AZC98" s="37"/>
      <c r="AZD98" s="37"/>
      <c r="AZE98" s="37"/>
      <c r="AZF98" s="37"/>
      <c r="AZG98" s="37"/>
      <c r="AZH98" s="37"/>
      <c r="AZI98" s="37"/>
      <c r="AZJ98" s="37"/>
      <c r="AZK98" s="37"/>
      <c r="AZL98" s="37"/>
      <c r="AZM98" s="37"/>
      <c r="AZN98" s="37"/>
      <c r="AZO98" s="37"/>
      <c r="AZP98" s="37"/>
      <c r="AZQ98" s="37"/>
      <c r="AZR98" s="37"/>
      <c r="AZS98" s="37"/>
      <c r="AZT98" s="37"/>
      <c r="AZU98" s="37"/>
      <c r="AZV98" s="37"/>
      <c r="AZW98" s="37"/>
      <c r="AZX98" s="37"/>
      <c r="AZY98" s="37"/>
      <c r="AZZ98" s="37"/>
      <c r="BAA98" s="37"/>
      <c r="BAB98" s="37"/>
      <c r="BAC98" s="37"/>
      <c r="BAD98" s="37"/>
      <c r="BAE98" s="37"/>
      <c r="BAF98" s="37"/>
      <c r="BAG98" s="37"/>
      <c r="BAH98" s="37"/>
      <c r="BAI98" s="37"/>
      <c r="BAJ98" s="37"/>
      <c r="BAK98" s="37"/>
      <c r="BAL98" s="37"/>
      <c r="BAM98" s="37"/>
      <c r="BAN98" s="37"/>
      <c r="BAO98" s="37"/>
      <c r="BAP98" s="37"/>
      <c r="BAQ98" s="37"/>
      <c r="BAR98" s="37"/>
      <c r="BAS98" s="37"/>
      <c r="BAT98" s="37"/>
      <c r="BAU98" s="37"/>
      <c r="BAV98" s="37"/>
      <c r="BAW98" s="37"/>
      <c r="BAX98" s="37"/>
      <c r="BAY98" s="37"/>
      <c r="BAZ98" s="37"/>
      <c r="BBA98" s="37"/>
      <c r="BBB98" s="37"/>
      <c r="BBC98" s="37"/>
      <c r="BBD98" s="37"/>
      <c r="BBE98" s="37"/>
      <c r="BBF98" s="37"/>
      <c r="BBG98" s="37"/>
      <c r="BBH98" s="37"/>
      <c r="BBI98" s="37"/>
      <c r="BBJ98" s="37"/>
      <c r="BBK98" s="37"/>
      <c r="BBL98" s="37"/>
      <c r="BBM98" s="37"/>
      <c r="BBN98" s="37"/>
      <c r="BBO98" s="37"/>
      <c r="BBP98" s="37"/>
      <c r="BBQ98" s="37"/>
      <c r="BBR98" s="37"/>
      <c r="BBS98" s="37"/>
      <c r="BBT98" s="37"/>
      <c r="BBU98" s="37"/>
      <c r="BBV98" s="37"/>
      <c r="BBW98" s="37"/>
      <c r="BBX98" s="37"/>
      <c r="BBY98" s="37"/>
      <c r="BBZ98" s="37"/>
      <c r="BCA98" s="37"/>
      <c r="BCB98" s="37"/>
      <c r="BCC98" s="37"/>
      <c r="BCD98" s="37"/>
      <c r="BCE98" s="37"/>
      <c r="BCF98" s="37"/>
      <c r="BCG98" s="37"/>
      <c r="BCH98" s="37"/>
      <c r="BCI98" s="37"/>
      <c r="BCJ98" s="37"/>
      <c r="BCK98" s="37"/>
      <c r="BCL98" s="37"/>
      <c r="BCM98" s="37"/>
      <c r="BCN98" s="37"/>
      <c r="BCO98" s="37"/>
      <c r="BCP98" s="37"/>
      <c r="BCQ98" s="37"/>
      <c r="BCR98" s="37"/>
      <c r="BCS98" s="37"/>
      <c r="BCT98" s="37"/>
      <c r="BCU98" s="37"/>
      <c r="BCV98" s="37"/>
      <c r="BCW98" s="37"/>
      <c r="BCX98" s="37"/>
      <c r="BCY98" s="37"/>
      <c r="BCZ98" s="37"/>
      <c r="BDA98" s="37"/>
      <c r="BDB98" s="37"/>
      <c r="BDC98" s="37"/>
      <c r="BDD98" s="37"/>
      <c r="BDE98" s="37"/>
      <c r="BDF98" s="37"/>
      <c r="BDG98" s="37"/>
      <c r="BDH98" s="37"/>
      <c r="BDI98" s="37"/>
      <c r="BDJ98" s="37"/>
      <c r="BDK98" s="37"/>
      <c r="BDL98" s="37"/>
      <c r="BDM98" s="37"/>
      <c r="BDN98" s="37"/>
      <c r="BDO98" s="37"/>
      <c r="BDP98" s="37"/>
      <c r="BDQ98" s="37"/>
    </row>
    <row r="99" spans="1:81 1325:1473" s="4" customFormat="1" x14ac:dyDescent="0.25">
      <c r="A99" s="12"/>
      <c r="B99" s="121"/>
      <c r="C99" s="122" t="s">
        <v>169</v>
      </c>
      <c r="D99" s="241"/>
      <c r="E99" s="241"/>
      <c r="F99" s="242"/>
      <c r="G99" s="12"/>
      <c r="H99" s="12"/>
      <c r="I99" s="12"/>
      <c r="J99" s="12"/>
      <c r="K99" s="12"/>
      <c r="L99" s="12"/>
      <c r="M99" s="12"/>
      <c r="N99" s="54"/>
      <c r="O99" s="54"/>
      <c r="P99" s="54"/>
      <c r="Q99" s="54"/>
      <c r="R99" s="54"/>
      <c r="S99" s="54"/>
      <c r="T99" s="54"/>
      <c r="U99" s="54"/>
      <c r="V99" s="54"/>
      <c r="W99" s="54"/>
      <c r="X99" s="54"/>
      <c r="Y99" s="25"/>
      <c r="Z99" s="25"/>
      <c r="AA99" s="25"/>
      <c r="AB99" s="25"/>
      <c r="AC99" s="25"/>
      <c r="AD99" s="25"/>
      <c r="AE99" s="25"/>
      <c r="AF99" s="25"/>
      <c r="AG99" s="25"/>
      <c r="AH99" s="25"/>
      <c r="AI99" s="25"/>
      <c r="AJ99" s="25"/>
      <c r="AK99" s="25"/>
      <c r="AL99" s="25"/>
      <c r="AM99" s="25"/>
      <c r="AN99" s="25"/>
      <c r="AO99" s="35"/>
      <c r="AP99" s="36"/>
      <c r="AQ99" s="36"/>
      <c r="AR99" s="36"/>
      <c r="AS99" s="36"/>
      <c r="AT99" s="36"/>
      <c r="AU99" s="36"/>
      <c r="AV99" s="36"/>
      <c r="AW99" s="36"/>
      <c r="AX99" s="36"/>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5"/>
      <c r="BZ99" s="5"/>
      <c r="CA99" s="5"/>
      <c r="CB99" s="5"/>
      <c r="AXY99" s="37"/>
      <c r="AXZ99" s="37"/>
      <c r="AYA99" s="37"/>
      <c r="AYB99" s="37"/>
      <c r="AYC99" s="37"/>
      <c r="AYD99" s="37"/>
      <c r="AYE99" s="37"/>
      <c r="AYF99" s="37"/>
      <c r="AYG99" s="37"/>
      <c r="AYH99" s="37"/>
      <c r="AYI99" s="37"/>
      <c r="AYJ99" s="37"/>
      <c r="AYK99" s="37"/>
      <c r="AYL99" s="37"/>
      <c r="AYM99" s="37"/>
      <c r="AYN99" s="37"/>
      <c r="AYO99" s="37"/>
      <c r="AYP99" s="37"/>
      <c r="AYQ99" s="37"/>
      <c r="AYR99" s="37"/>
      <c r="AYS99" s="37"/>
      <c r="AYT99" s="37"/>
      <c r="AYU99" s="37"/>
      <c r="AYV99" s="37"/>
      <c r="AYW99" s="37"/>
      <c r="AYX99" s="37"/>
      <c r="AYY99" s="37"/>
      <c r="AYZ99" s="37"/>
      <c r="AZA99" s="37"/>
      <c r="AZB99" s="37"/>
      <c r="AZC99" s="37"/>
      <c r="AZD99" s="37"/>
      <c r="AZE99" s="37"/>
      <c r="AZF99" s="37"/>
      <c r="AZG99" s="37"/>
      <c r="AZH99" s="37"/>
      <c r="AZI99" s="37"/>
      <c r="AZJ99" s="37"/>
      <c r="AZK99" s="37"/>
      <c r="AZL99" s="37"/>
      <c r="AZM99" s="37"/>
      <c r="AZN99" s="37"/>
      <c r="AZO99" s="37"/>
      <c r="AZP99" s="37"/>
      <c r="AZQ99" s="37"/>
      <c r="AZR99" s="37"/>
      <c r="AZS99" s="37"/>
      <c r="AZT99" s="37"/>
      <c r="AZU99" s="37"/>
      <c r="AZV99" s="37"/>
      <c r="AZW99" s="37"/>
      <c r="AZX99" s="37"/>
      <c r="AZY99" s="37"/>
      <c r="AZZ99" s="37"/>
      <c r="BAA99" s="37"/>
      <c r="BAB99" s="37"/>
      <c r="BAC99" s="37"/>
      <c r="BAD99" s="37"/>
      <c r="BAE99" s="37"/>
      <c r="BAF99" s="37"/>
      <c r="BAG99" s="37"/>
      <c r="BAH99" s="37"/>
      <c r="BAI99" s="37"/>
      <c r="BAJ99" s="37"/>
      <c r="BAK99" s="37"/>
      <c r="BAL99" s="37"/>
      <c r="BAM99" s="37"/>
      <c r="BAN99" s="37"/>
      <c r="BAO99" s="37"/>
      <c r="BAP99" s="37"/>
      <c r="BAQ99" s="37"/>
      <c r="BAR99" s="37"/>
      <c r="BAS99" s="37"/>
      <c r="BAT99" s="37"/>
      <c r="BAU99" s="37"/>
      <c r="BAV99" s="37"/>
      <c r="BAW99" s="37"/>
      <c r="BAX99" s="37"/>
      <c r="BAY99" s="37"/>
      <c r="BAZ99" s="37"/>
      <c r="BBA99" s="37"/>
      <c r="BBB99" s="37"/>
      <c r="BBC99" s="37"/>
      <c r="BBD99" s="37"/>
      <c r="BBE99" s="37"/>
      <c r="BBF99" s="37"/>
      <c r="BBG99" s="37"/>
      <c r="BBH99" s="37"/>
      <c r="BBI99" s="37"/>
      <c r="BBJ99" s="37"/>
      <c r="BBK99" s="37"/>
      <c r="BBL99" s="37"/>
      <c r="BBM99" s="37"/>
      <c r="BBN99" s="37"/>
      <c r="BBO99" s="37"/>
      <c r="BBP99" s="37"/>
      <c r="BBQ99" s="37"/>
      <c r="BBR99" s="37"/>
      <c r="BBS99" s="37"/>
      <c r="BBT99" s="37"/>
      <c r="BBU99" s="37"/>
      <c r="BBV99" s="37"/>
      <c r="BBW99" s="37"/>
      <c r="BBX99" s="37"/>
      <c r="BBY99" s="37"/>
      <c r="BBZ99" s="37"/>
      <c r="BCA99" s="37"/>
      <c r="BCB99" s="37"/>
      <c r="BCC99" s="37"/>
      <c r="BCD99" s="37"/>
      <c r="BCE99" s="37"/>
      <c r="BCF99" s="37"/>
      <c r="BCG99" s="37"/>
      <c r="BCH99" s="37"/>
      <c r="BCI99" s="37"/>
      <c r="BCJ99" s="37"/>
      <c r="BCK99" s="37"/>
      <c r="BCL99" s="37"/>
      <c r="BCM99" s="37"/>
      <c r="BCN99" s="37"/>
      <c r="BCO99" s="37"/>
      <c r="BCP99" s="37"/>
      <c r="BCQ99" s="37"/>
      <c r="BCR99" s="37"/>
      <c r="BCS99" s="37"/>
      <c r="BCT99" s="37"/>
      <c r="BCU99" s="37"/>
      <c r="BCV99" s="37"/>
      <c r="BCW99" s="37"/>
      <c r="BCX99" s="37"/>
      <c r="BCY99" s="37"/>
      <c r="BCZ99" s="37"/>
      <c r="BDA99" s="37"/>
      <c r="BDB99" s="37"/>
      <c r="BDC99" s="37"/>
      <c r="BDD99" s="37"/>
      <c r="BDE99" s="37"/>
      <c r="BDF99" s="37"/>
      <c r="BDG99" s="37"/>
      <c r="BDH99" s="37"/>
      <c r="BDI99" s="37"/>
      <c r="BDJ99" s="37"/>
      <c r="BDK99" s="37"/>
      <c r="BDL99" s="37"/>
      <c r="BDM99" s="37"/>
      <c r="BDN99" s="37"/>
      <c r="BDO99" s="37"/>
      <c r="BDP99" s="37"/>
      <c r="BDQ99" s="37"/>
    </row>
    <row r="100" spans="1:81 1325:1473" s="4" customFormat="1" x14ac:dyDescent="0.25">
      <c r="A100" s="12"/>
      <c r="B100" s="123">
        <v>66031630</v>
      </c>
      <c r="C100" s="48" t="s">
        <v>219</v>
      </c>
      <c r="D100" s="54"/>
      <c r="E100" s="125"/>
      <c r="F100" s="126"/>
      <c r="G100" s="12"/>
      <c r="H100" s="129" t="s">
        <v>170</v>
      </c>
      <c r="I100" s="12"/>
      <c r="J100" s="12"/>
      <c r="K100" s="12"/>
      <c r="L100" s="12"/>
      <c r="M100" s="12"/>
      <c r="N100" s="54"/>
      <c r="O100" s="54"/>
      <c r="P100" s="54"/>
      <c r="Q100" s="54"/>
      <c r="R100" s="54"/>
      <c r="S100" s="54"/>
      <c r="T100" s="54"/>
      <c r="U100" s="54"/>
      <c r="V100" s="54"/>
      <c r="W100" s="54"/>
      <c r="X100" s="54"/>
      <c r="Y100" s="25"/>
      <c r="Z100" s="25"/>
      <c r="AA100" s="25"/>
      <c r="AB100" s="25"/>
      <c r="AC100" s="25"/>
      <c r="AD100" s="25"/>
      <c r="AE100" s="25"/>
      <c r="AF100" s="25"/>
      <c r="AG100" s="25"/>
      <c r="AH100" s="25"/>
      <c r="AI100" s="25"/>
      <c r="AJ100" s="25"/>
      <c r="AK100" s="25"/>
      <c r="AL100" s="25"/>
      <c r="AM100" s="25"/>
      <c r="AN100" s="25"/>
      <c r="AO100" s="35"/>
      <c r="AP100" s="36"/>
      <c r="AQ100" s="36"/>
      <c r="AR100" s="36"/>
      <c r="AS100" s="36"/>
      <c r="AT100" s="36"/>
      <c r="AU100" s="36"/>
      <c r="AV100" s="36"/>
      <c r="AW100" s="36"/>
      <c r="AX100" s="36"/>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5"/>
      <c r="BZ100" s="5"/>
      <c r="CA100" s="5"/>
      <c r="CB100" s="5"/>
      <c r="AXY100" s="37"/>
      <c r="AXZ100" s="37"/>
      <c r="AYA100" s="37"/>
      <c r="AYB100" s="37"/>
      <c r="AYC100" s="37"/>
      <c r="AYD100" s="37"/>
      <c r="AYE100" s="37"/>
      <c r="AYF100" s="37"/>
      <c r="AYG100" s="37"/>
      <c r="AYH100" s="37"/>
      <c r="AYI100" s="37"/>
      <c r="AYJ100" s="37"/>
      <c r="AYK100" s="37"/>
      <c r="AYL100" s="37"/>
      <c r="AYM100" s="37"/>
      <c r="AYN100" s="37"/>
      <c r="AYO100" s="37"/>
      <c r="AYP100" s="37"/>
      <c r="AYQ100" s="37"/>
      <c r="AYR100" s="37"/>
      <c r="AYS100" s="37"/>
      <c r="AYT100" s="37"/>
      <c r="AYU100" s="37"/>
      <c r="AYV100" s="37"/>
      <c r="AYW100" s="37"/>
      <c r="AYX100" s="37"/>
      <c r="AYY100" s="37"/>
      <c r="AYZ100" s="37"/>
      <c r="AZA100" s="37"/>
      <c r="AZB100" s="37"/>
      <c r="AZC100" s="37"/>
      <c r="AZD100" s="37"/>
      <c r="AZE100" s="37"/>
      <c r="AZF100" s="37"/>
      <c r="AZG100" s="37"/>
      <c r="AZH100" s="37"/>
      <c r="AZI100" s="37"/>
      <c r="AZJ100" s="37"/>
      <c r="AZK100" s="37"/>
      <c r="AZL100" s="37"/>
      <c r="AZM100" s="37"/>
      <c r="AZN100" s="37"/>
      <c r="AZO100" s="37"/>
      <c r="AZP100" s="37"/>
      <c r="AZQ100" s="37"/>
      <c r="AZR100" s="37"/>
      <c r="AZS100" s="37"/>
      <c r="AZT100" s="37"/>
      <c r="AZU100" s="37"/>
      <c r="AZV100" s="37"/>
      <c r="AZW100" s="37"/>
      <c r="AZX100" s="37"/>
      <c r="AZY100" s="37"/>
      <c r="AZZ100" s="37"/>
      <c r="BAA100" s="37"/>
      <c r="BAB100" s="37"/>
      <c r="BAC100" s="37"/>
      <c r="BAD100" s="37"/>
      <c r="BAE100" s="37"/>
      <c r="BAF100" s="37"/>
      <c r="BAG100" s="37"/>
      <c r="BAH100" s="37"/>
      <c r="BAI100" s="37"/>
      <c r="BAJ100" s="37"/>
      <c r="BAK100" s="37"/>
      <c r="BAL100" s="37"/>
      <c r="BAM100" s="37"/>
      <c r="BAN100" s="37"/>
      <c r="BAO100" s="37"/>
      <c r="BAP100" s="37"/>
      <c r="BAQ100" s="37"/>
      <c r="BAR100" s="37"/>
      <c r="BAS100" s="37"/>
      <c r="BAT100" s="37"/>
      <c r="BAU100" s="37"/>
      <c r="BAV100" s="37"/>
      <c r="BAW100" s="37"/>
      <c r="BAX100" s="37"/>
      <c r="BAY100" s="37"/>
      <c r="BAZ100" s="37"/>
      <c r="BBA100" s="37"/>
      <c r="BBB100" s="37"/>
      <c r="BBC100" s="37"/>
      <c r="BBD100" s="37"/>
      <c r="BBE100" s="37"/>
      <c r="BBF100" s="37"/>
      <c r="BBG100" s="37"/>
      <c r="BBH100" s="37"/>
      <c r="BBI100" s="37"/>
      <c r="BBJ100" s="37"/>
      <c r="BBK100" s="37"/>
      <c r="BBL100" s="37"/>
      <c r="BBM100" s="37"/>
      <c r="BBN100" s="37"/>
      <c r="BBO100" s="37"/>
      <c r="BBP100" s="37"/>
      <c r="BBQ100" s="37"/>
      <c r="BBR100" s="37"/>
      <c r="BBS100" s="37"/>
      <c r="BBT100" s="37"/>
      <c r="BBU100" s="37"/>
      <c r="BBV100" s="37"/>
      <c r="BBW100" s="37"/>
      <c r="BBX100" s="37"/>
      <c r="BBY100" s="37"/>
      <c r="BBZ100" s="37"/>
      <c r="BCA100" s="37"/>
      <c r="BCB100" s="37"/>
      <c r="BCC100" s="37"/>
      <c r="BCD100" s="37"/>
      <c r="BCE100" s="37"/>
      <c r="BCF100" s="37"/>
      <c r="BCG100" s="37"/>
      <c r="BCH100" s="37"/>
      <c r="BCI100" s="37"/>
      <c r="BCJ100" s="37"/>
      <c r="BCK100" s="37"/>
      <c r="BCL100" s="37"/>
      <c r="BCM100" s="37"/>
      <c r="BCN100" s="37"/>
      <c r="BCO100" s="37"/>
      <c r="BCP100" s="37"/>
      <c r="BCQ100" s="37"/>
      <c r="BCR100" s="37"/>
      <c r="BCS100" s="37"/>
      <c r="BCT100" s="37"/>
      <c r="BCU100" s="37"/>
      <c r="BCV100" s="37"/>
      <c r="BCW100" s="37"/>
      <c r="BCX100" s="37"/>
      <c r="BCY100" s="37"/>
      <c r="BCZ100" s="37"/>
      <c r="BDA100" s="37"/>
      <c r="BDB100" s="37"/>
      <c r="BDC100" s="37"/>
      <c r="BDD100" s="37"/>
      <c r="BDE100" s="37"/>
      <c r="BDF100" s="37"/>
      <c r="BDG100" s="37"/>
      <c r="BDH100" s="37"/>
      <c r="BDI100" s="37"/>
      <c r="BDJ100" s="37"/>
      <c r="BDK100" s="37"/>
      <c r="BDL100" s="37"/>
      <c r="BDM100" s="37"/>
      <c r="BDN100" s="37"/>
      <c r="BDO100" s="37"/>
      <c r="BDP100" s="37"/>
      <c r="BDQ100" s="37"/>
    </row>
    <row r="101" spans="1:81 1325:1473" s="4" customFormat="1" x14ac:dyDescent="0.25">
      <c r="A101" s="12"/>
      <c r="B101" s="123">
        <v>66031631</v>
      </c>
      <c r="C101" s="48" t="s">
        <v>218</v>
      </c>
      <c r="D101" s="54"/>
      <c r="E101" s="125"/>
      <c r="F101" s="126"/>
      <c r="G101" s="12"/>
      <c r="H101" s="129" t="s">
        <v>170</v>
      </c>
      <c r="I101" s="12"/>
      <c r="J101" s="12"/>
      <c r="K101" s="12"/>
      <c r="L101" s="12"/>
      <c r="M101" s="12"/>
      <c r="N101" s="54"/>
      <c r="O101" s="54"/>
      <c r="P101" s="54"/>
      <c r="Q101" s="54"/>
      <c r="R101" s="54"/>
      <c r="S101" s="54"/>
      <c r="T101" s="54"/>
      <c r="U101" s="54"/>
      <c r="V101" s="54"/>
      <c r="W101" s="54"/>
      <c r="X101" s="54"/>
      <c r="Y101" s="25"/>
      <c r="Z101" s="25"/>
      <c r="AA101" s="25"/>
      <c r="AB101" s="25"/>
      <c r="AC101" s="25"/>
      <c r="AD101" s="25"/>
      <c r="AE101" s="25"/>
      <c r="AF101" s="25"/>
      <c r="AG101" s="25"/>
      <c r="AH101" s="25"/>
      <c r="AI101" s="25"/>
      <c r="AJ101" s="25"/>
      <c r="AK101" s="25"/>
      <c r="AL101" s="25"/>
      <c r="AM101" s="25"/>
      <c r="AN101" s="25"/>
      <c r="AO101" s="35"/>
      <c r="AP101" s="36"/>
      <c r="AQ101" s="36"/>
      <c r="AR101" s="36"/>
      <c r="AS101" s="36"/>
      <c r="AT101" s="36"/>
      <c r="AU101" s="36"/>
      <c r="AV101" s="36"/>
      <c r="AW101" s="36"/>
      <c r="AX101" s="36"/>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5"/>
      <c r="BZ101" s="5"/>
      <c r="CA101" s="5"/>
      <c r="CB101" s="5"/>
      <c r="AXY101" s="37"/>
      <c r="AXZ101" s="37"/>
      <c r="AYA101" s="37"/>
      <c r="AYB101" s="37"/>
      <c r="AYC101" s="37"/>
      <c r="AYD101" s="37"/>
      <c r="AYE101" s="37"/>
      <c r="AYF101" s="37"/>
      <c r="AYG101" s="37"/>
      <c r="AYH101" s="37"/>
      <c r="AYI101" s="37"/>
      <c r="AYJ101" s="37"/>
      <c r="AYK101" s="37"/>
      <c r="AYL101" s="37"/>
      <c r="AYM101" s="37"/>
      <c r="AYN101" s="37"/>
      <c r="AYO101" s="37"/>
      <c r="AYP101" s="37"/>
      <c r="AYQ101" s="37"/>
      <c r="AYR101" s="37"/>
      <c r="AYS101" s="37"/>
      <c r="AYT101" s="37"/>
      <c r="AYU101" s="37"/>
      <c r="AYV101" s="37"/>
      <c r="AYW101" s="37"/>
      <c r="AYX101" s="37"/>
      <c r="AYY101" s="37"/>
      <c r="AYZ101" s="37"/>
      <c r="AZA101" s="37"/>
      <c r="AZB101" s="37"/>
      <c r="AZC101" s="37"/>
      <c r="AZD101" s="37"/>
      <c r="AZE101" s="37"/>
      <c r="AZF101" s="37"/>
      <c r="AZG101" s="37"/>
      <c r="AZH101" s="37"/>
      <c r="AZI101" s="37"/>
      <c r="AZJ101" s="37"/>
      <c r="AZK101" s="37"/>
      <c r="AZL101" s="37"/>
      <c r="AZM101" s="37"/>
      <c r="AZN101" s="37"/>
      <c r="AZO101" s="37"/>
      <c r="AZP101" s="37"/>
      <c r="AZQ101" s="37"/>
      <c r="AZR101" s="37"/>
      <c r="AZS101" s="37"/>
      <c r="AZT101" s="37"/>
      <c r="AZU101" s="37"/>
      <c r="AZV101" s="37"/>
      <c r="AZW101" s="37"/>
      <c r="AZX101" s="37"/>
      <c r="AZY101" s="37"/>
      <c r="AZZ101" s="37"/>
      <c r="BAA101" s="37"/>
      <c r="BAB101" s="37"/>
      <c r="BAC101" s="37"/>
      <c r="BAD101" s="37"/>
      <c r="BAE101" s="37"/>
      <c r="BAF101" s="37"/>
      <c r="BAG101" s="37"/>
      <c r="BAH101" s="37"/>
      <c r="BAI101" s="37"/>
      <c r="BAJ101" s="37"/>
      <c r="BAK101" s="37"/>
      <c r="BAL101" s="37"/>
      <c r="BAM101" s="37"/>
      <c r="BAN101" s="37"/>
      <c r="BAO101" s="37"/>
      <c r="BAP101" s="37"/>
      <c r="BAQ101" s="37"/>
      <c r="BAR101" s="37"/>
      <c r="BAS101" s="37"/>
      <c r="BAT101" s="37"/>
      <c r="BAU101" s="37"/>
      <c r="BAV101" s="37"/>
      <c r="BAW101" s="37"/>
      <c r="BAX101" s="37"/>
      <c r="BAY101" s="37"/>
      <c r="BAZ101" s="37"/>
      <c r="BBA101" s="37"/>
      <c r="BBB101" s="37"/>
      <c r="BBC101" s="37"/>
      <c r="BBD101" s="37"/>
      <c r="BBE101" s="37"/>
      <c r="BBF101" s="37"/>
      <c r="BBG101" s="37"/>
      <c r="BBH101" s="37"/>
      <c r="BBI101" s="37"/>
      <c r="BBJ101" s="37"/>
      <c r="BBK101" s="37"/>
      <c r="BBL101" s="37"/>
      <c r="BBM101" s="37"/>
      <c r="BBN101" s="37"/>
      <c r="BBO101" s="37"/>
      <c r="BBP101" s="37"/>
      <c r="BBQ101" s="37"/>
      <c r="BBR101" s="37"/>
      <c r="BBS101" s="37"/>
      <c r="BBT101" s="37"/>
      <c r="BBU101" s="37"/>
      <c r="BBV101" s="37"/>
      <c r="BBW101" s="37"/>
      <c r="BBX101" s="37"/>
      <c r="BBY101" s="37"/>
      <c r="BBZ101" s="37"/>
      <c r="BCA101" s="37"/>
      <c r="BCB101" s="37"/>
      <c r="BCC101" s="37"/>
      <c r="BCD101" s="37"/>
      <c r="BCE101" s="37"/>
      <c r="BCF101" s="37"/>
      <c r="BCG101" s="37"/>
      <c r="BCH101" s="37"/>
      <c r="BCI101" s="37"/>
      <c r="BCJ101" s="37"/>
      <c r="BCK101" s="37"/>
      <c r="BCL101" s="37"/>
      <c r="BCM101" s="37"/>
      <c r="BCN101" s="37"/>
      <c r="BCO101" s="37"/>
      <c r="BCP101" s="37"/>
      <c r="BCQ101" s="37"/>
      <c r="BCR101" s="37"/>
      <c r="BCS101" s="37"/>
      <c r="BCT101" s="37"/>
      <c r="BCU101" s="37"/>
      <c r="BCV101" s="37"/>
      <c r="BCW101" s="37"/>
      <c r="BCX101" s="37"/>
      <c r="BCY101" s="37"/>
      <c r="BCZ101" s="37"/>
      <c r="BDA101" s="37"/>
      <c r="BDB101" s="37"/>
      <c r="BDC101" s="37"/>
      <c r="BDD101" s="37"/>
      <c r="BDE101" s="37"/>
      <c r="BDF101" s="37"/>
      <c r="BDG101" s="37"/>
      <c r="BDH101" s="37"/>
      <c r="BDI101" s="37"/>
      <c r="BDJ101" s="37"/>
      <c r="BDK101" s="37"/>
      <c r="BDL101" s="37"/>
      <c r="BDM101" s="37"/>
      <c r="BDN101" s="37"/>
      <c r="BDO101" s="37"/>
      <c r="BDP101" s="37"/>
      <c r="BDQ101" s="37"/>
    </row>
    <row r="102" spans="1:81 1325:1473" s="4" customFormat="1" ht="15.75" thickBot="1" x14ac:dyDescent="0.3">
      <c r="A102" s="12"/>
      <c r="B102" s="130"/>
      <c r="C102" s="131"/>
      <c r="D102" s="131"/>
      <c r="E102" s="132"/>
      <c r="F102" s="133"/>
      <c r="G102" s="12"/>
      <c r="H102" s="12"/>
      <c r="I102" s="12"/>
      <c r="J102" s="12"/>
      <c r="K102" s="12"/>
      <c r="L102" s="12"/>
      <c r="M102" s="12"/>
      <c r="N102" s="54"/>
      <c r="O102" s="54"/>
      <c r="P102" s="54"/>
      <c r="Q102" s="54"/>
      <c r="R102" s="54"/>
      <c r="S102" s="54"/>
      <c r="T102" s="54"/>
      <c r="U102" s="54"/>
      <c r="V102" s="54"/>
      <c r="W102" s="54"/>
      <c r="X102" s="54"/>
      <c r="Y102" s="25"/>
      <c r="Z102" s="25"/>
      <c r="AA102" s="25"/>
      <c r="AB102" s="25"/>
      <c r="AC102" s="25"/>
      <c r="AD102" s="25"/>
      <c r="AE102" s="25"/>
      <c r="AF102" s="25"/>
      <c r="AG102" s="25"/>
      <c r="AH102" s="25"/>
      <c r="AI102" s="25"/>
      <c r="AJ102" s="25"/>
      <c r="AK102" s="25"/>
      <c r="AL102" s="25"/>
      <c r="AM102" s="25"/>
      <c r="AN102" s="25"/>
      <c r="AO102" s="35"/>
      <c r="AP102" s="36"/>
      <c r="AQ102" s="36"/>
      <c r="AR102" s="36"/>
      <c r="AS102" s="36"/>
      <c r="AT102" s="36"/>
      <c r="AU102" s="36"/>
      <c r="AV102" s="36"/>
      <c r="AW102" s="36"/>
      <c r="AX102" s="36"/>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5"/>
      <c r="BZ102" s="5"/>
      <c r="CA102" s="5"/>
      <c r="CB102" s="5"/>
      <c r="AXY102" s="37"/>
      <c r="AXZ102" s="37"/>
      <c r="AYA102" s="37"/>
      <c r="AYB102" s="37"/>
      <c r="AYC102" s="37"/>
      <c r="AYD102" s="37"/>
      <c r="AYE102" s="37"/>
      <c r="AYF102" s="37"/>
      <c r="AYG102" s="37"/>
      <c r="AYH102" s="37"/>
      <c r="AYI102" s="37"/>
      <c r="AYJ102" s="37"/>
      <c r="AYK102" s="37"/>
      <c r="AYL102" s="37"/>
      <c r="AYM102" s="37"/>
      <c r="AYN102" s="37"/>
      <c r="AYO102" s="37"/>
      <c r="AYP102" s="37"/>
      <c r="AYQ102" s="37"/>
      <c r="AYR102" s="37"/>
      <c r="AYS102" s="37"/>
      <c r="AYT102" s="37"/>
      <c r="AYU102" s="37"/>
      <c r="AYV102" s="37"/>
      <c r="AYW102" s="37"/>
      <c r="AYX102" s="37"/>
      <c r="AYY102" s="37"/>
      <c r="AYZ102" s="37"/>
      <c r="AZA102" s="37"/>
      <c r="AZB102" s="37"/>
      <c r="AZC102" s="37"/>
      <c r="AZD102" s="37"/>
      <c r="AZE102" s="37"/>
      <c r="AZF102" s="37"/>
      <c r="AZG102" s="37"/>
      <c r="AZH102" s="37"/>
      <c r="AZI102" s="37"/>
      <c r="AZJ102" s="37"/>
      <c r="AZK102" s="37"/>
      <c r="AZL102" s="37"/>
      <c r="AZM102" s="37"/>
      <c r="AZN102" s="37"/>
      <c r="AZO102" s="37"/>
      <c r="AZP102" s="37"/>
      <c r="AZQ102" s="37"/>
      <c r="AZR102" s="37"/>
      <c r="AZS102" s="37"/>
      <c r="AZT102" s="37"/>
      <c r="AZU102" s="37"/>
      <c r="AZV102" s="37"/>
      <c r="AZW102" s="37"/>
      <c r="AZX102" s="37"/>
      <c r="AZY102" s="37"/>
      <c r="AZZ102" s="37"/>
      <c r="BAA102" s="37"/>
      <c r="BAB102" s="37"/>
      <c r="BAC102" s="37"/>
      <c r="BAD102" s="37"/>
      <c r="BAE102" s="37"/>
      <c r="BAF102" s="37"/>
      <c r="BAG102" s="37"/>
      <c r="BAH102" s="37"/>
      <c r="BAI102" s="37"/>
      <c r="BAJ102" s="37"/>
      <c r="BAK102" s="37"/>
      <c r="BAL102" s="37"/>
      <c r="BAM102" s="37"/>
      <c r="BAN102" s="37"/>
      <c r="BAO102" s="37"/>
      <c r="BAP102" s="37"/>
      <c r="BAQ102" s="37"/>
      <c r="BAR102" s="37"/>
      <c r="BAS102" s="37"/>
      <c r="BAT102" s="37"/>
      <c r="BAU102" s="37"/>
      <c r="BAV102" s="37"/>
      <c r="BAW102" s="37"/>
      <c r="BAX102" s="37"/>
      <c r="BAY102" s="37"/>
      <c r="BAZ102" s="37"/>
      <c r="BBA102" s="37"/>
      <c r="BBB102" s="37"/>
      <c r="BBC102" s="37"/>
      <c r="BBD102" s="37"/>
      <c r="BBE102" s="37"/>
      <c r="BBF102" s="37"/>
      <c r="BBG102" s="37"/>
      <c r="BBH102" s="37"/>
      <c r="BBI102" s="37"/>
      <c r="BBJ102" s="37"/>
      <c r="BBK102" s="37"/>
      <c r="BBL102" s="37"/>
      <c r="BBM102" s="37"/>
      <c r="BBN102" s="37"/>
      <c r="BBO102" s="37"/>
      <c r="BBP102" s="37"/>
      <c r="BBQ102" s="37"/>
      <c r="BBR102" s="37"/>
      <c r="BBS102" s="37"/>
      <c r="BBT102" s="37"/>
      <c r="BBU102" s="37"/>
      <c r="BBV102" s="37"/>
      <c r="BBW102" s="37"/>
      <c r="BBX102" s="37"/>
      <c r="BBY102" s="37"/>
      <c r="BBZ102" s="37"/>
      <c r="BCA102" s="37"/>
      <c r="BCB102" s="37"/>
      <c r="BCC102" s="37"/>
      <c r="BCD102" s="37"/>
      <c r="BCE102" s="37"/>
      <c r="BCF102" s="37"/>
      <c r="BCG102" s="37"/>
      <c r="BCH102" s="37"/>
      <c r="BCI102" s="37"/>
      <c r="BCJ102" s="37"/>
      <c r="BCK102" s="37"/>
      <c r="BCL102" s="37"/>
      <c r="BCM102" s="37"/>
      <c r="BCN102" s="37"/>
      <c r="BCO102" s="37"/>
      <c r="BCP102" s="37"/>
      <c r="BCQ102" s="37"/>
      <c r="BCR102" s="37"/>
      <c r="BCS102" s="37"/>
      <c r="BCT102" s="37"/>
      <c r="BCU102" s="37"/>
      <c r="BCV102" s="37"/>
      <c r="BCW102" s="37"/>
      <c r="BCX102" s="37"/>
      <c r="BCY102" s="37"/>
      <c r="BCZ102" s="37"/>
      <c r="BDA102" s="37"/>
      <c r="BDB102" s="37"/>
      <c r="BDC102" s="37"/>
      <c r="BDD102" s="37"/>
      <c r="BDE102" s="37"/>
      <c r="BDF102" s="37"/>
      <c r="BDG102" s="37"/>
      <c r="BDH102" s="37"/>
      <c r="BDI102" s="37"/>
      <c r="BDJ102" s="37"/>
      <c r="BDK102" s="37"/>
      <c r="BDL102" s="37"/>
      <c r="BDM102" s="37"/>
      <c r="BDN102" s="37"/>
      <c r="BDO102" s="37"/>
      <c r="BDP102" s="37"/>
      <c r="BDQ102" s="37"/>
    </row>
    <row r="103" spans="1:81 1325:1473" s="4" customFormat="1" ht="14.45" customHeight="1" x14ac:dyDescent="0.25">
      <c r="A103" s="12"/>
      <c r="B103" s="227" t="s">
        <v>247</v>
      </c>
      <c r="C103" s="228"/>
      <c r="D103" s="228"/>
      <c r="E103" s="228"/>
      <c r="F103" s="229"/>
      <c r="G103" s="12"/>
      <c r="H103" s="12"/>
      <c r="I103" s="12"/>
      <c r="J103" s="12"/>
      <c r="K103" s="12"/>
      <c r="L103" s="12"/>
      <c r="M103" s="12"/>
      <c r="N103" s="54"/>
      <c r="O103" s="54"/>
      <c r="P103" s="54"/>
      <c r="Q103" s="54"/>
      <c r="R103" s="54"/>
      <c r="S103" s="54"/>
      <c r="T103" s="54"/>
      <c r="U103" s="54"/>
      <c r="V103" s="54"/>
      <c r="W103" s="54"/>
      <c r="X103" s="54"/>
      <c r="Y103" s="54"/>
      <c r="Z103" s="25"/>
      <c r="AA103" s="25"/>
      <c r="AB103" s="25"/>
      <c r="AC103" s="25"/>
      <c r="AD103" s="25"/>
      <c r="AE103" s="25"/>
      <c r="AF103" s="25"/>
      <c r="AG103" s="25"/>
      <c r="AH103" s="25"/>
      <c r="AI103" s="25"/>
      <c r="AJ103" s="25"/>
      <c r="AK103" s="25"/>
      <c r="AL103" s="25"/>
      <c r="AM103" s="25"/>
      <c r="AN103" s="25"/>
      <c r="AO103" s="25"/>
      <c r="AP103" s="35"/>
      <c r="AQ103" s="36"/>
      <c r="AR103" s="36"/>
      <c r="AS103" s="36"/>
      <c r="AT103" s="36"/>
      <c r="AU103" s="36"/>
      <c r="AV103" s="36"/>
      <c r="AW103" s="36"/>
      <c r="AX103" s="36"/>
      <c r="AY103" s="36"/>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5"/>
      <c r="CA103" s="5"/>
      <c r="CB103" s="5"/>
      <c r="CC103" s="5"/>
      <c r="AXY103" s="37"/>
      <c r="AXZ103" s="37"/>
      <c r="AYA103" s="37"/>
      <c r="AYB103" s="37"/>
      <c r="AYC103" s="37"/>
      <c r="AYD103" s="37"/>
      <c r="AYE103" s="37"/>
      <c r="AYF103" s="37"/>
      <c r="AYG103" s="37"/>
      <c r="AYH103" s="37"/>
      <c r="AYI103" s="37"/>
      <c r="AYJ103" s="37"/>
      <c r="AYK103" s="37"/>
      <c r="AYL103" s="37"/>
      <c r="AYM103" s="37"/>
      <c r="AYN103" s="37"/>
      <c r="AYO103" s="37"/>
      <c r="AYP103" s="37"/>
      <c r="AYQ103" s="37"/>
      <c r="AYR103" s="37"/>
      <c r="AYS103" s="37"/>
      <c r="AYT103" s="37"/>
      <c r="AYU103" s="37"/>
      <c r="AYV103" s="37"/>
      <c r="AYW103" s="37"/>
      <c r="AYX103" s="37"/>
      <c r="AYY103" s="37"/>
      <c r="AYZ103" s="37"/>
      <c r="AZA103" s="37"/>
      <c r="AZB103" s="37"/>
      <c r="AZC103" s="37"/>
      <c r="AZD103" s="37"/>
      <c r="AZE103" s="37"/>
      <c r="AZF103" s="37"/>
      <c r="AZG103" s="37"/>
      <c r="AZH103" s="37"/>
      <c r="AZI103" s="37"/>
      <c r="AZJ103" s="37"/>
      <c r="AZK103" s="37"/>
      <c r="AZL103" s="37"/>
      <c r="AZM103" s="37"/>
      <c r="AZN103" s="37"/>
      <c r="AZO103" s="37"/>
      <c r="AZP103" s="37"/>
      <c r="AZQ103" s="37"/>
      <c r="AZR103" s="37"/>
      <c r="AZS103" s="37"/>
      <c r="AZT103" s="37"/>
      <c r="AZU103" s="37"/>
      <c r="AZV103" s="37"/>
      <c r="AZW103" s="37"/>
      <c r="AZX103" s="37"/>
      <c r="AZY103" s="37"/>
      <c r="AZZ103" s="37"/>
      <c r="BAA103" s="37"/>
      <c r="BAB103" s="37"/>
      <c r="BAC103" s="37"/>
      <c r="BAD103" s="37"/>
      <c r="BAE103" s="37"/>
      <c r="BAF103" s="37"/>
      <c r="BAG103" s="37"/>
      <c r="BAH103" s="37"/>
      <c r="BAI103" s="37"/>
      <c r="BAJ103" s="37"/>
      <c r="BAK103" s="37"/>
      <c r="BAL103" s="37"/>
      <c r="BAM103" s="37"/>
      <c r="BAN103" s="37"/>
      <c r="BAO103" s="37"/>
      <c r="BAP103" s="37"/>
      <c r="BAQ103" s="37"/>
      <c r="BAR103" s="37"/>
      <c r="BAS103" s="37"/>
      <c r="BAT103" s="37"/>
      <c r="BAU103" s="37"/>
      <c r="BAV103" s="37"/>
      <c r="BAW103" s="37"/>
      <c r="BAX103" s="37"/>
      <c r="BAY103" s="37"/>
      <c r="BAZ103" s="37"/>
      <c r="BBA103" s="37"/>
      <c r="BBB103" s="37"/>
      <c r="BBC103" s="37"/>
      <c r="BBD103" s="37"/>
      <c r="BBE103" s="37"/>
      <c r="BBF103" s="37"/>
      <c r="BBG103" s="37"/>
      <c r="BBH103" s="37"/>
      <c r="BBI103" s="37"/>
      <c r="BBJ103" s="37"/>
      <c r="BBK103" s="37"/>
      <c r="BBL103" s="37"/>
      <c r="BBM103" s="37"/>
      <c r="BBN103" s="37"/>
      <c r="BBO103" s="37"/>
      <c r="BBP103" s="37"/>
      <c r="BBQ103" s="37"/>
      <c r="BBR103" s="37"/>
      <c r="BBS103" s="37"/>
      <c r="BBT103" s="37"/>
      <c r="BBU103" s="37"/>
      <c r="BBV103" s="37"/>
      <c r="BBW103" s="37"/>
      <c r="BBX103" s="37"/>
      <c r="BBY103" s="37"/>
      <c r="BBZ103" s="37"/>
      <c r="BCA103" s="37"/>
      <c r="BCB103" s="37"/>
      <c r="BCC103" s="37"/>
      <c r="BCD103" s="37"/>
      <c r="BCE103" s="37"/>
      <c r="BCF103" s="37"/>
      <c r="BCG103" s="37"/>
      <c r="BCH103" s="37"/>
      <c r="BCI103" s="37"/>
      <c r="BCJ103" s="37"/>
      <c r="BCK103" s="37"/>
      <c r="BCL103" s="37"/>
      <c r="BCM103" s="37"/>
      <c r="BCN103" s="37"/>
      <c r="BCO103" s="37"/>
      <c r="BCP103" s="37"/>
      <c r="BCQ103" s="37"/>
      <c r="BCR103" s="37"/>
      <c r="BCS103" s="37"/>
      <c r="BCT103" s="37"/>
      <c r="BCU103" s="37"/>
      <c r="BCV103" s="37"/>
      <c r="BCW103" s="37"/>
      <c r="BCX103" s="37"/>
      <c r="BCY103" s="37"/>
      <c r="BCZ103" s="37"/>
      <c r="BDA103" s="37"/>
      <c r="BDB103" s="37"/>
      <c r="BDC103" s="37"/>
      <c r="BDD103" s="37"/>
      <c r="BDE103" s="37"/>
      <c r="BDF103" s="37"/>
      <c r="BDG103" s="37"/>
      <c r="BDH103" s="37"/>
      <c r="BDI103" s="37"/>
      <c r="BDJ103" s="37"/>
      <c r="BDK103" s="37"/>
      <c r="BDL103" s="37"/>
      <c r="BDM103" s="37"/>
      <c r="BDN103" s="37"/>
      <c r="BDO103" s="37"/>
      <c r="BDP103" s="37"/>
      <c r="BDQ103" s="37"/>
    </row>
    <row r="104" spans="1:81 1325:1473" s="4" customFormat="1" x14ac:dyDescent="0.25">
      <c r="A104" s="12"/>
      <c r="B104" s="230"/>
      <c r="C104" s="231"/>
      <c r="D104" s="231"/>
      <c r="E104" s="231"/>
      <c r="F104" s="232"/>
      <c r="G104" s="12"/>
      <c r="H104" s="12"/>
      <c r="I104" s="12"/>
      <c r="J104" s="12"/>
      <c r="K104" s="12"/>
      <c r="L104" s="12"/>
      <c r="M104" s="12"/>
      <c r="N104" s="54"/>
      <c r="O104" s="54"/>
      <c r="P104" s="54"/>
      <c r="Q104" s="54"/>
      <c r="R104" s="54"/>
      <c r="S104" s="54"/>
      <c r="T104" s="54"/>
      <c r="U104" s="54"/>
      <c r="V104" s="54"/>
      <c r="W104" s="54"/>
      <c r="X104" s="54"/>
      <c r="Y104" s="54"/>
      <c r="Z104" s="25"/>
      <c r="AA104" s="25"/>
      <c r="AB104" s="25"/>
      <c r="AC104" s="25"/>
      <c r="AD104" s="25"/>
      <c r="AE104" s="25"/>
      <c r="AF104" s="25"/>
      <c r="AG104" s="25"/>
      <c r="AH104" s="25"/>
      <c r="AI104" s="25"/>
      <c r="AJ104" s="25"/>
      <c r="AK104" s="25"/>
      <c r="AL104" s="25"/>
      <c r="AM104" s="25"/>
      <c r="AN104" s="25"/>
      <c r="AO104" s="25"/>
      <c r="AP104" s="35"/>
      <c r="AQ104" s="36"/>
      <c r="AR104" s="36"/>
      <c r="AS104" s="36"/>
      <c r="AT104" s="36"/>
      <c r="AU104" s="36"/>
      <c r="AV104" s="36"/>
      <c r="AW104" s="36"/>
      <c r="AX104" s="36"/>
      <c r="AY104" s="36"/>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5"/>
      <c r="CA104" s="5"/>
      <c r="CB104" s="5"/>
      <c r="CC104" s="5"/>
      <c r="AXY104" s="37"/>
      <c r="AXZ104" s="37"/>
      <c r="AYA104" s="37"/>
      <c r="AYB104" s="37"/>
      <c r="AYC104" s="37"/>
      <c r="AYD104" s="37"/>
      <c r="AYE104" s="37"/>
      <c r="AYF104" s="37"/>
      <c r="AYG104" s="37"/>
      <c r="AYH104" s="37"/>
      <c r="AYI104" s="37"/>
      <c r="AYJ104" s="37"/>
      <c r="AYK104" s="37"/>
      <c r="AYL104" s="37"/>
      <c r="AYM104" s="37"/>
      <c r="AYN104" s="37"/>
      <c r="AYO104" s="37"/>
      <c r="AYP104" s="37"/>
      <c r="AYQ104" s="37"/>
      <c r="AYR104" s="37"/>
      <c r="AYS104" s="37"/>
      <c r="AYT104" s="37"/>
      <c r="AYU104" s="37"/>
      <c r="AYV104" s="37"/>
      <c r="AYW104" s="37"/>
      <c r="AYX104" s="37"/>
      <c r="AYY104" s="37"/>
      <c r="AYZ104" s="37"/>
      <c r="AZA104" s="37"/>
      <c r="AZB104" s="37"/>
      <c r="AZC104" s="37"/>
      <c r="AZD104" s="37"/>
      <c r="AZE104" s="37"/>
      <c r="AZF104" s="37"/>
      <c r="AZG104" s="37"/>
      <c r="AZH104" s="37"/>
      <c r="AZI104" s="37"/>
      <c r="AZJ104" s="37"/>
      <c r="AZK104" s="37"/>
      <c r="AZL104" s="37"/>
      <c r="AZM104" s="37"/>
      <c r="AZN104" s="37"/>
      <c r="AZO104" s="37"/>
      <c r="AZP104" s="37"/>
      <c r="AZQ104" s="37"/>
      <c r="AZR104" s="37"/>
      <c r="AZS104" s="37"/>
      <c r="AZT104" s="37"/>
      <c r="AZU104" s="37"/>
      <c r="AZV104" s="37"/>
      <c r="AZW104" s="37"/>
      <c r="AZX104" s="37"/>
      <c r="AZY104" s="37"/>
      <c r="AZZ104" s="37"/>
      <c r="BAA104" s="37"/>
      <c r="BAB104" s="37"/>
      <c r="BAC104" s="37"/>
      <c r="BAD104" s="37"/>
      <c r="BAE104" s="37"/>
      <c r="BAF104" s="37"/>
      <c r="BAG104" s="37"/>
      <c r="BAH104" s="37"/>
      <c r="BAI104" s="37"/>
      <c r="BAJ104" s="37"/>
      <c r="BAK104" s="37"/>
      <c r="BAL104" s="37"/>
      <c r="BAM104" s="37"/>
      <c r="BAN104" s="37"/>
      <c r="BAO104" s="37"/>
      <c r="BAP104" s="37"/>
      <c r="BAQ104" s="37"/>
      <c r="BAR104" s="37"/>
      <c r="BAS104" s="37"/>
      <c r="BAT104" s="37"/>
      <c r="BAU104" s="37"/>
      <c r="BAV104" s="37"/>
      <c r="BAW104" s="37"/>
      <c r="BAX104" s="37"/>
      <c r="BAY104" s="37"/>
      <c r="BAZ104" s="37"/>
      <c r="BBA104" s="37"/>
      <c r="BBB104" s="37"/>
      <c r="BBC104" s="37"/>
      <c r="BBD104" s="37"/>
      <c r="BBE104" s="37"/>
      <c r="BBF104" s="37"/>
      <c r="BBG104" s="37"/>
      <c r="BBH104" s="37"/>
      <c r="BBI104" s="37"/>
      <c r="BBJ104" s="37"/>
      <c r="BBK104" s="37"/>
      <c r="BBL104" s="37"/>
      <c r="BBM104" s="37"/>
      <c r="BBN104" s="37"/>
      <c r="BBO104" s="37"/>
      <c r="BBP104" s="37"/>
      <c r="BBQ104" s="37"/>
      <c r="BBR104" s="37"/>
      <c r="BBS104" s="37"/>
      <c r="BBT104" s="37"/>
      <c r="BBU104" s="37"/>
      <c r="BBV104" s="37"/>
      <c r="BBW104" s="37"/>
      <c r="BBX104" s="37"/>
      <c r="BBY104" s="37"/>
      <c r="BBZ104" s="37"/>
      <c r="BCA104" s="37"/>
      <c r="BCB104" s="37"/>
      <c r="BCC104" s="37"/>
      <c r="BCD104" s="37"/>
      <c r="BCE104" s="37"/>
      <c r="BCF104" s="37"/>
      <c r="BCG104" s="37"/>
      <c r="BCH104" s="37"/>
      <c r="BCI104" s="37"/>
      <c r="BCJ104" s="37"/>
      <c r="BCK104" s="37"/>
      <c r="BCL104" s="37"/>
      <c r="BCM104" s="37"/>
      <c r="BCN104" s="37"/>
      <c r="BCO104" s="37"/>
      <c r="BCP104" s="37"/>
      <c r="BCQ104" s="37"/>
      <c r="BCR104" s="37"/>
      <c r="BCS104" s="37"/>
      <c r="BCT104" s="37"/>
      <c r="BCU104" s="37"/>
      <c r="BCV104" s="37"/>
      <c r="BCW104" s="37"/>
      <c r="BCX104" s="37"/>
      <c r="BCY104" s="37"/>
      <c r="BCZ104" s="37"/>
      <c r="BDA104" s="37"/>
      <c r="BDB104" s="37"/>
      <c r="BDC104" s="37"/>
      <c r="BDD104" s="37"/>
      <c r="BDE104" s="37"/>
      <c r="BDF104" s="37"/>
      <c r="BDG104" s="37"/>
      <c r="BDH104" s="37"/>
      <c r="BDI104" s="37"/>
      <c r="BDJ104" s="37"/>
      <c r="BDK104" s="37"/>
      <c r="BDL104" s="37"/>
      <c r="BDM104" s="37"/>
      <c r="BDN104" s="37"/>
      <c r="BDO104" s="37"/>
      <c r="BDP104" s="37"/>
      <c r="BDQ104" s="37"/>
    </row>
    <row r="105" spans="1:81 1325:1473" s="4" customFormat="1" ht="15.75" thickBot="1" x14ac:dyDescent="0.3">
      <c r="A105" s="12"/>
      <c r="B105" s="233"/>
      <c r="C105" s="234"/>
      <c r="D105" s="234"/>
      <c r="E105" s="234"/>
      <c r="F105" s="235"/>
      <c r="G105" s="12"/>
      <c r="H105" s="12"/>
      <c r="I105" s="12"/>
      <c r="J105" s="12"/>
      <c r="K105" s="12"/>
      <c r="L105" s="12"/>
      <c r="M105" s="12"/>
      <c r="N105" s="54"/>
      <c r="O105" s="54"/>
      <c r="P105" s="54"/>
      <c r="Q105" s="54"/>
      <c r="R105" s="54"/>
      <c r="S105" s="54"/>
      <c r="T105" s="54"/>
      <c r="U105" s="54"/>
      <c r="V105" s="54"/>
      <c r="W105" s="54"/>
      <c r="X105" s="54"/>
      <c r="Y105" s="25"/>
      <c r="Z105" s="25"/>
      <c r="AA105" s="25"/>
      <c r="AB105" s="25"/>
      <c r="AC105" s="25"/>
      <c r="AD105" s="25"/>
      <c r="AE105" s="25"/>
      <c r="AF105" s="25"/>
      <c r="AG105" s="25"/>
      <c r="AH105" s="25"/>
      <c r="AI105" s="25"/>
      <c r="AJ105" s="25"/>
      <c r="AK105" s="25"/>
      <c r="AL105" s="25"/>
      <c r="AM105" s="25"/>
      <c r="AN105" s="25"/>
      <c r="AO105" s="35"/>
      <c r="AP105" s="36"/>
      <c r="AQ105" s="36"/>
      <c r="AR105" s="36"/>
      <c r="AS105" s="36"/>
      <c r="AT105" s="36"/>
      <c r="AU105" s="36"/>
      <c r="AV105" s="36"/>
      <c r="AW105" s="36"/>
      <c r="AX105" s="36"/>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5"/>
      <c r="BZ105" s="5"/>
      <c r="CA105" s="5"/>
      <c r="CB105" s="5"/>
      <c r="AXY105" s="37"/>
      <c r="AXZ105" s="37"/>
      <c r="AYA105" s="37"/>
      <c r="AYB105" s="37"/>
      <c r="AYC105" s="37"/>
      <c r="AYD105" s="37"/>
      <c r="AYE105" s="37"/>
      <c r="AYF105" s="37"/>
      <c r="AYG105" s="37"/>
      <c r="AYH105" s="37"/>
      <c r="AYI105" s="37"/>
      <c r="AYJ105" s="37"/>
      <c r="AYK105" s="37"/>
      <c r="AYL105" s="37"/>
      <c r="AYM105" s="37"/>
      <c r="AYN105" s="37"/>
      <c r="AYO105" s="37"/>
      <c r="AYP105" s="37"/>
      <c r="AYQ105" s="37"/>
      <c r="AYR105" s="37"/>
      <c r="AYS105" s="37"/>
      <c r="AYT105" s="37"/>
      <c r="AYU105" s="37"/>
      <c r="AYV105" s="37"/>
      <c r="AYW105" s="37"/>
      <c r="AYX105" s="37"/>
      <c r="AYY105" s="37"/>
      <c r="AYZ105" s="37"/>
      <c r="AZA105" s="37"/>
      <c r="AZB105" s="37"/>
      <c r="AZC105" s="37"/>
      <c r="AZD105" s="37"/>
      <c r="AZE105" s="37"/>
      <c r="AZF105" s="37"/>
      <c r="AZG105" s="37"/>
      <c r="AZH105" s="37"/>
      <c r="AZI105" s="37"/>
      <c r="AZJ105" s="37"/>
      <c r="AZK105" s="37"/>
      <c r="AZL105" s="37"/>
      <c r="AZM105" s="37"/>
      <c r="AZN105" s="37"/>
      <c r="AZO105" s="37"/>
      <c r="AZP105" s="37"/>
      <c r="AZQ105" s="37"/>
      <c r="AZR105" s="37"/>
      <c r="AZS105" s="37"/>
      <c r="AZT105" s="37"/>
      <c r="AZU105" s="37"/>
      <c r="AZV105" s="37"/>
      <c r="AZW105" s="37"/>
      <c r="AZX105" s="37"/>
      <c r="AZY105" s="37"/>
      <c r="AZZ105" s="37"/>
      <c r="BAA105" s="37"/>
      <c r="BAB105" s="37"/>
      <c r="BAC105" s="37"/>
      <c r="BAD105" s="37"/>
      <c r="BAE105" s="37"/>
      <c r="BAF105" s="37"/>
      <c r="BAG105" s="37"/>
      <c r="BAH105" s="37"/>
      <c r="BAI105" s="37"/>
      <c r="BAJ105" s="37"/>
      <c r="BAK105" s="37"/>
      <c r="BAL105" s="37"/>
      <c r="BAM105" s="37"/>
      <c r="BAN105" s="37"/>
      <c r="BAO105" s="37"/>
      <c r="BAP105" s="37"/>
      <c r="BAQ105" s="37"/>
      <c r="BAR105" s="37"/>
      <c r="BAS105" s="37"/>
      <c r="BAT105" s="37"/>
      <c r="BAU105" s="37"/>
      <c r="BAV105" s="37"/>
      <c r="BAW105" s="37"/>
      <c r="BAX105" s="37"/>
      <c r="BAY105" s="37"/>
      <c r="BAZ105" s="37"/>
      <c r="BBA105" s="37"/>
      <c r="BBB105" s="37"/>
      <c r="BBC105" s="37"/>
      <c r="BBD105" s="37"/>
      <c r="BBE105" s="37"/>
      <c r="BBF105" s="37"/>
      <c r="BBG105" s="37"/>
      <c r="BBH105" s="37"/>
      <c r="BBI105" s="37"/>
      <c r="BBJ105" s="37"/>
      <c r="BBK105" s="37"/>
      <c r="BBL105" s="37"/>
      <c r="BBM105" s="37"/>
      <c r="BBN105" s="37"/>
      <c r="BBO105" s="37"/>
      <c r="BBP105" s="37"/>
      <c r="BBQ105" s="37"/>
      <c r="BBR105" s="37"/>
      <c r="BBS105" s="37"/>
      <c r="BBT105" s="37"/>
      <c r="BBU105" s="37"/>
      <c r="BBV105" s="37"/>
      <c r="BBW105" s="37"/>
      <c r="BBX105" s="37"/>
      <c r="BBY105" s="37"/>
      <c r="BBZ105" s="37"/>
      <c r="BCA105" s="37"/>
      <c r="BCB105" s="37"/>
      <c r="BCC105" s="37"/>
      <c r="BCD105" s="37"/>
      <c r="BCE105" s="37"/>
      <c r="BCF105" s="37"/>
      <c r="BCG105" s="37"/>
      <c r="BCH105" s="37"/>
      <c r="BCI105" s="37"/>
      <c r="BCJ105" s="37"/>
      <c r="BCK105" s="37"/>
      <c r="BCL105" s="37"/>
      <c r="BCM105" s="37"/>
      <c r="BCN105" s="37"/>
      <c r="BCO105" s="37"/>
      <c r="BCP105" s="37"/>
      <c r="BCQ105" s="37"/>
      <c r="BCR105" s="37"/>
      <c r="BCS105" s="37"/>
      <c r="BCT105" s="37"/>
      <c r="BCU105" s="37"/>
      <c r="BCV105" s="37"/>
      <c r="BCW105" s="37"/>
      <c r="BCX105" s="37"/>
      <c r="BCY105" s="37"/>
      <c r="BCZ105" s="37"/>
      <c r="BDA105" s="37"/>
      <c r="BDB105" s="37"/>
      <c r="BDC105" s="37"/>
      <c r="BDD105" s="37"/>
      <c r="BDE105" s="37"/>
      <c r="BDF105" s="37"/>
      <c r="BDG105" s="37"/>
      <c r="BDH105" s="37"/>
      <c r="BDI105" s="37"/>
      <c r="BDJ105" s="37"/>
      <c r="BDK105" s="37"/>
      <c r="BDL105" s="37"/>
      <c r="BDM105" s="37"/>
      <c r="BDN105" s="37"/>
      <c r="BDO105" s="37"/>
      <c r="BDP105" s="37"/>
      <c r="BDQ105" s="37"/>
    </row>
    <row r="106" spans="1:81 1325:1473" s="4" customFormat="1" ht="15.75" x14ac:dyDescent="0.25">
      <c r="A106" s="12"/>
      <c r="B106" s="134"/>
      <c r="C106" s="135" t="s">
        <v>171</v>
      </c>
      <c r="D106" s="136"/>
      <c r="E106" s="137"/>
      <c r="F106" s="138"/>
      <c r="G106" s="12"/>
      <c r="H106" s="12"/>
      <c r="I106" s="12"/>
      <c r="J106" s="12"/>
      <c r="K106" s="12"/>
      <c r="L106" s="12"/>
      <c r="M106" s="12"/>
      <c r="N106" s="54"/>
      <c r="O106" s="54"/>
      <c r="P106" s="54"/>
      <c r="Q106" s="54"/>
      <c r="R106" s="54"/>
      <c r="S106" s="54"/>
      <c r="T106" s="54"/>
      <c r="U106" s="54"/>
      <c r="V106" s="54"/>
      <c r="W106" s="54"/>
      <c r="X106" s="54"/>
      <c r="Y106" s="25"/>
      <c r="Z106" s="25"/>
      <c r="AA106" s="25"/>
      <c r="AB106" s="25"/>
      <c r="AC106" s="25"/>
      <c r="AD106" s="25"/>
      <c r="AE106" s="25"/>
      <c r="AF106" s="25"/>
      <c r="AG106" s="25"/>
      <c r="AH106" s="25"/>
      <c r="AI106" s="25"/>
      <c r="AJ106" s="25"/>
      <c r="AK106" s="25"/>
      <c r="AL106" s="25"/>
      <c r="AM106" s="25"/>
      <c r="AN106" s="25"/>
      <c r="AO106" s="35"/>
      <c r="AP106" s="36"/>
      <c r="AQ106" s="36"/>
      <c r="AR106" s="36"/>
      <c r="AS106" s="36"/>
      <c r="AT106" s="36"/>
      <c r="AU106" s="36"/>
      <c r="AV106" s="36"/>
      <c r="AW106" s="36"/>
      <c r="AX106" s="36"/>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5"/>
      <c r="BZ106" s="5"/>
      <c r="CA106" s="5"/>
      <c r="CB106" s="5"/>
      <c r="AXY106" s="37"/>
      <c r="AXZ106" s="37"/>
      <c r="AYA106" s="37"/>
      <c r="AYB106" s="37"/>
      <c r="AYC106" s="37"/>
      <c r="AYD106" s="37"/>
      <c r="AYE106" s="37"/>
      <c r="AYF106" s="37"/>
      <c r="AYG106" s="37"/>
      <c r="AYH106" s="37"/>
      <c r="AYI106" s="37"/>
      <c r="AYJ106" s="37"/>
      <c r="AYK106" s="37"/>
      <c r="AYL106" s="37"/>
      <c r="AYM106" s="37"/>
      <c r="AYN106" s="37"/>
      <c r="AYO106" s="37"/>
      <c r="AYP106" s="37"/>
      <c r="AYQ106" s="37"/>
      <c r="AYR106" s="37"/>
      <c r="AYS106" s="37"/>
      <c r="AYT106" s="37"/>
      <c r="AYU106" s="37"/>
      <c r="AYV106" s="37"/>
      <c r="AYW106" s="37"/>
      <c r="AYX106" s="37"/>
      <c r="AYY106" s="37"/>
      <c r="AYZ106" s="37"/>
      <c r="AZA106" s="37"/>
      <c r="AZB106" s="37"/>
      <c r="AZC106" s="37"/>
      <c r="AZD106" s="37"/>
      <c r="AZE106" s="37"/>
      <c r="AZF106" s="37"/>
      <c r="AZG106" s="37"/>
      <c r="AZH106" s="37"/>
      <c r="AZI106" s="37"/>
      <c r="AZJ106" s="37"/>
      <c r="AZK106" s="37"/>
      <c r="AZL106" s="37"/>
      <c r="AZM106" s="37"/>
      <c r="AZN106" s="37"/>
      <c r="AZO106" s="37"/>
      <c r="AZP106" s="37"/>
      <c r="AZQ106" s="37"/>
      <c r="AZR106" s="37"/>
      <c r="AZS106" s="37"/>
      <c r="AZT106" s="37"/>
      <c r="AZU106" s="37"/>
      <c r="AZV106" s="37"/>
      <c r="AZW106" s="37"/>
      <c r="AZX106" s="37"/>
      <c r="AZY106" s="37"/>
      <c r="AZZ106" s="37"/>
      <c r="BAA106" s="37"/>
      <c r="BAB106" s="37"/>
      <c r="BAC106" s="37"/>
      <c r="BAD106" s="37"/>
      <c r="BAE106" s="37"/>
      <c r="BAF106" s="37"/>
      <c r="BAG106" s="37"/>
      <c r="BAH106" s="37"/>
      <c r="BAI106" s="37"/>
      <c r="BAJ106" s="37"/>
      <c r="BAK106" s="37"/>
      <c r="BAL106" s="37"/>
      <c r="BAM106" s="37"/>
      <c r="BAN106" s="37"/>
      <c r="BAO106" s="37"/>
      <c r="BAP106" s="37"/>
      <c r="BAQ106" s="37"/>
      <c r="BAR106" s="37"/>
      <c r="BAS106" s="37"/>
      <c r="BAT106" s="37"/>
      <c r="BAU106" s="37"/>
      <c r="BAV106" s="37"/>
      <c r="BAW106" s="37"/>
      <c r="BAX106" s="37"/>
      <c r="BAY106" s="37"/>
      <c r="BAZ106" s="37"/>
      <c r="BBA106" s="37"/>
      <c r="BBB106" s="37"/>
      <c r="BBC106" s="37"/>
      <c r="BBD106" s="37"/>
      <c r="BBE106" s="37"/>
      <c r="BBF106" s="37"/>
      <c r="BBG106" s="37"/>
      <c r="BBH106" s="37"/>
      <c r="BBI106" s="37"/>
      <c r="BBJ106" s="37"/>
      <c r="BBK106" s="37"/>
      <c r="BBL106" s="37"/>
      <c r="BBM106" s="37"/>
      <c r="BBN106" s="37"/>
      <c r="BBO106" s="37"/>
      <c r="BBP106" s="37"/>
      <c r="BBQ106" s="37"/>
      <c r="BBR106" s="37"/>
      <c r="BBS106" s="37"/>
      <c r="BBT106" s="37"/>
      <c r="BBU106" s="37"/>
      <c r="BBV106" s="37"/>
      <c r="BBW106" s="37"/>
      <c r="BBX106" s="37"/>
      <c r="BBY106" s="37"/>
      <c r="BBZ106" s="37"/>
      <c r="BCA106" s="37"/>
      <c r="BCB106" s="37"/>
      <c r="BCC106" s="37"/>
      <c r="BCD106" s="37"/>
      <c r="BCE106" s="37"/>
      <c r="BCF106" s="37"/>
      <c r="BCG106" s="37"/>
      <c r="BCH106" s="37"/>
      <c r="BCI106" s="37"/>
      <c r="BCJ106" s="37"/>
      <c r="BCK106" s="37"/>
      <c r="BCL106" s="37"/>
      <c r="BCM106" s="37"/>
      <c r="BCN106" s="37"/>
      <c r="BCO106" s="37"/>
      <c r="BCP106" s="37"/>
      <c r="BCQ106" s="37"/>
      <c r="BCR106" s="37"/>
      <c r="BCS106" s="37"/>
      <c r="BCT106" s="37"/>
      <c r="BCU106" s="37"/>
      <c r="BCV106" s="37"/>
      <c r="BCW106" s="37"/>
      <c r="BCX106" s="37"/>
      <c r="BCY106" s="37"/>
      <c r="BCZ106" s="37"/>
      <c r="BDA106" s="37"/>
      <c r="BDB106" s="37"/>
      <c r="BDC106" s="37"/>
      <c r="BDD106" s="37"/>
      <c r="BDE106" s="37"/>
      <c r="BDF106" s="37"/>
      <c r="BDG106" s="37"/>
      <c r="BDH106" s="37"/>
      <c r="BDI106" s="37"/>
      <c r="BDJ106" s="37"/>
      <c r="BDK106" s="37"/>
      <c r="BDL106" s="37"/>
      <c r="BDM106" s="37"/>
      <c r="BDN106" s="37"/>
      <c r="BDO106" s="37"/>
      <c r="BDP106" s="37"/>
      <c r="BDQ106" s="37"/>
    </row>
    <row r="107" spans="1:81 1325:1473" s="4" customFormat="1" x14ac:dyDescent="0.25">
      <c r="A107" s="12"/>
      <c r="B107" s="139" t="s">
        <v>81</v>
      </c>
      <c r="C107" s="140" t="s">
        <v>174</v>
      </c>
      <c r="D107" s="157"/>
      <c r="E107" s="125"/>
      <c r="F107" s="126"/>
      <c r="G107" s="78"/>
      <c r="H107" s="141" t="s">
        <v>236</v>
      </c>
      <c r="I107" s="12"/>
      <c r="J107" s="12"/>
      <c r="K107" s="12"/>
      <c r="L107" s="12"/>
      <c r="M107" s="12"/>
      <c r="N107" s="54"/>
      <c r="O107" s="54"/>
      <c r="P107" s="54"/>
      <c r="Q107" s="54"/>
      <c r="R107" s="54"/>
      <c r="S107" s="54"/>
      <c r="T107" s="54"/>
      <c r="U107" s="54"/>
      <c r="V107" s="54"/>
      <c r="W107" s="54"/>
      <c r="X107" s="54"/>
      <c r="Y107" s="54"/>
      <c r="Z107" s="25"/>
      <c r="AA107" s="25"/>
      <c r="AB107" s="25"/>
      <c r="AC107" s="25"/>
      <c r="AD107" s="25"/>
      <c r="AE107" s="25"/>
      <c r="AF107" s="25"/>
      <c r="AG107" s="25"/>
      <c r="AH107" s="25"/>
      <c r="AI107" s="25"/>
      <c r="AJ107" s="25"/>
      <c r="AK107" s="25"/>
      <c r="AL107" s="25"/>
      <c r="AM107" s="25"/>
      <c r="AN107" s="25"/>
      <c r="AO107" s="25"/>
      <c r="AP107" s="35"/>
      <c r="AQ107" s="36"/>
      <c r="AR107" s="36"/>
      <c r="AS107" s="36"/>
      <c r="AT107" s="36"/>
      <c r="AU107" s="36"/>
      <c r="AV107" s="36"/>
      <c r="AW107" s="36"/>
      <c r="AX107" s="36"/>
      <c r="AY107" s="36"/>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5"/>
      <c r="CA107" s="5"/>
      <c r="CB107" s="5"/>
      <c r="CC107" s="5"/>
      <c r="AXY107" s="37"/>
      <c r="AXZ107" s="37"/>
      <c r="AYA107" s="37"/>
      <c r="AYB107" s="37"/>
      <c r="AYC107" s="37"/>
      <c r="AYD107" s="37"/>
      <c r="AYE107" s="37"/>
      <c r="AYF107" s="37"/>
      <c r="AYG107" s="37"/>
      <c r="AYH107" s="37"/>
      <c r="AYI107" s="37"/>
      <c r="AYJ107" s="37"/>
      <c r="AYK107" s="37"/>
      <c r="AYL107" s="37"/>
      <c r="AYM107" s="37"/>
      <c r="AYN107" s="37"/>
      <c r="AYO107" s="37"/>
      <c r="AYP107" s="37"/>
      <c r="AYQ107" s="37"/>
      <c r="AYR107" s="37"/>
      <c r="AYS107" s="37"/>
      <c r="AYT107" s="37"/>
      <c r="AYU107" s="37"/>
      <c r="AYV107" s="37"/>
      <c r="AYW107" s="37"/>
      <c r="AYX107" s="37"/>
      <c r="AYY107" s="37"/>
      <c r="AYZ107" s="37"/>
      <c r="AZA107" s="37"/>
      <c r="AZB107" s="37"/>
      <c r="AZC107" s="37"/>
      <c r="AZD107" s="37"/>
      <c r="AZE107" s="37"/>
      <c r="AZF107" s="37"/>
      <c r="AZG107" s="37"/>
      <c r="AZH107" s="37"/>
      <c r="AZI107" s="37"/>
      <c r="AZJ107" s="37"/>
      <c r="AZK107" s="37"/>
      <c r="AZL107" s="37"/>
      <c r="AZM107" s="37"/>
      <c r="AZN107" s="37"/>
      <c r="AZO107" s="37"/>
      <c r="AZP107" s="37"/>
      <c r="AZQ107" s="37"/>
      <c r="AZR107" s="37"/>
      <c r="AZS107" s="37"/>
      <c r="AZT107" s="37"/>
      <c r="AZU107" s="37"/>
      <c r="AZV107" s="37"/>
      <c r="AZW107" s="37"/>
      <c r="AZX107" s="37"/>
      <c r="AZY107" s="37"/>
      <c r="AZZ107" s="37"/>
      <c r="BAA107" s="37"/>
      <c r="BAB107" s="37"/>
      <c r="BAC107" s="37"/>
      <c r="BAD107" s="37"/>
      <c r="BAE107" s="37"/>
      <c r="BAF107" s="37"/>
      <c r="BAG107" s="37"/>
      <c r="BAH107" s="37"/>
      <c r="BAI107" s="37"/>
      <c r="BAJ107" s="37"/>
      <c r="BAK107" s="37"/>
      <c r="BAL107" s="37"/>
      <c r="BAM107" s="37"/>
      <c r="BAN107" s="37"/>
      <c r="BAO107" s="37"/>
      <c r="BAP107" s="37"/>
      <c r="BAQ107" s="37"/>
      <c r="BAR107" s="37"/>
      <c r="BAS107" s="37"/>
      <c r="BAT107" s="37"/>
      <c r="BAU107" s="37"/>
      <c r="BAV107" s="37"/>
      <c r="BAW107" s="37"/>
      <c r="BAX107" s="37"/>
      <c r="BAY107" s="37"/>
      <c r="BAZ107" s="37"/>
      <c r="BBA107" s="37"/>
      <c r="BBB107" s="37"/>
      <c r="BBC107" s="37"/>
      <c r="BBD107" s="37"/>
      <c r="BBE107" s="37"/>
      <c r="BBF107" s="37"/>
      <c r="BBG107" s="37"/>
      <c r="BBH107" s="37"/>
      <c r="BBI107" s="37"/>
      <c r="BBJ107" s="37"/>
      <c r="BBK107" s="37"/>
      <c r="BBL107" s="37"/>
      <c r="BBM107" s="37"/>
      <c r="BBN107" s="37"/>
      <c r="BBO107" s="37"/>
      <c r="BBP107" s="37"/>
      <c r="BBQ107" s="37"/>
      <c r="BBR107" s="37"/>
      <c r="BBS107" s="37"/>
      <c r="BBT107" s="37"/>
      <c r="BBU107" s="37"/>
      <c r="BBV107" s="37"/>
      <c r="BBW107" s="37"/>
      <c r="BBX107" s="37"/>
      <c r="BBY107" s="37"/>
      <c r="BBZ107" s="37"/>
      <c r="BCA107" s="37"/>
      <c r="BCB107" s="37"/>
      <c r="BCC107" s="37"/>
      <c r="BCD107" s="37"/>
      <c r="BCE107" s="37"/>
      <c r="BCF107" s="37"/>
      <c r="BCG107" s="37"/>
      <c r="BCH107" s="37"/>
      <c r="BCI107" s="37"/>
      <c r="BCJ107" s="37"/>
      <c r="BCK107" s="37"/>
      <c r="BCL107" s="37"/>
      <c r="BCM107" s="37"/>
      <c r="BCN107" s="37"/>
      <c r="BCO107" s="37"/>
      <c r="BCP107" s="37"/>
      <c r="BCQ107" s="37"/>
      <c r="BCR107" s="37"/>
      <c r="BCS107" s="37"/>
      <c r="BCT107" s="37"/>
      <c r="BCU107" s="37"/>
      <c r="BCV107" s="37"/>
      <c r="BCW107" s="37"/>
      <c r="BCX107" s="37"/>
      <c r="BCY107" s="37"/>
      <c r="BCZ107" s="37"/>
      <c r="BDA107" s="37"/>
      <c r="BDB107" s="37"/>
      <c r="BDC107" s="37"/>
      <c r="BDD107" s="37"/>
      <c r="BDE107" s="37"/>
      <c r="BDF107" s="37"/>
      <c r="BDG107" s="37"/>
      <c r="BDH107" s="37"/>
      <c r="BDI107" s="37"/>
      <c r="BDJ107" s="37"/>
      <c r="BDK107" s="37"/>
      <c r="BDL107" s="37"/>
      <c r="BDM107" s="37"/>
      <c r="BDN107" s="37"/>
      <c r="BDO107" s="37"/>
      <c r="BDP107" s="37"/>
      <c r="BDQ107" s="37"/>
    </row>
    <row r="108" spans="1:81 1325:1473" s="4" customFormat="1" x14ac:dyDescent="0.25">
      <c r="A108" s="12"/>
      <c r="B108" s="159"/>
      <c r="C108" s="160"/>
      <c r="D108" s="157"/>
      <c r="E108" s="161"/>
      <c r="F108" s="162"/>
      <c r="G108" s="12"/>
      <c r="H108" s="12"/>
      <c r="I108" s="12"/>
      <c r="J108" s="12"/>
      <c r="K108" s="12"/>
      <c r="L108" s="12"/>
      <c r="M108" s="12"/>
      <c r="N108" s="54"/>
      <c r="O108" s="54"/>
      <c r="P108" s="54"/>
      <c r="Q108" s="54"/>
      <c r="R108" s="54"/>
      <c r="S108" s="54"/>
      <c r="T108" s="54"/>
      <c r="U108" s="54"/>
      <c r="V108" s="54"/>
      <c r="W108" s="54"/>
      <c r="X108" s="54"/>
      <c r="Y108" s="54"/>
      <c r="Z108" s="25"/>
      <c r="AA108" s="25"/>
      <c r="AB108" s="25"/>
      <c r="AC108" s="25"/>
      <c r="AD108" s="25"/>
      <c r="AE108" s="25"/>
      <c r="AF108" s="25"/>
      <c r="AG108" s="25"/>
      <c r="AH108" s="25"/>
      <c r="AI108" s="25"/>
      <c r="AJ108" s="25"/>
      <c r="AK108" s="25"/>
      <c r="AL108" s="25"/>
      <c r="AM108" s="25"/>
      <c r="AN108" s="25"/>
      <c r="AO108" s="25"/>
      <c r="AP108" s="35"/>
      <c r="AQ108" s="36"/>
      <c r="AR108" s="36"/>
      <c r="AS108" s="36"/>
      <c r="AT108" s="36"/>
      <c r="AU108" s="36"/>
      <c r="AV108" s="36"/>
      <c r="AW108" s="36"/>
      <c r="AX108" s="36"/>
      <c r="AY108" s="36"/>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5"/>
      <c r="CA108" s="5"/>
      <c r="CB108" s="5"/>
      <c r="CC108" s="5"/>
      <c r="AXY108" s="37"/>
      <c r="AXZ108" s="37"/>
      <c r="AYA108" s="37"/>
      <c r="AYB108" s="37"/>
      <c r="AYC108" s="37"/>
      <c r="AYD108" s="37"/>
      <c r="AYE108" s="37"/>
      <c r="AYF108" s="37"/>
      <c r="AYG108" s="37"/>
      <c r="AYH108" s="37"/>
      <c r="AYI108" s="37"/>
      <c r="AYJ108" s="37"/>
      <c r="AYK108" s="37"/>
      <c r="AYL108" s="37"/>
      <c r="AYM108" s="37"/>
      <c r="AYN108" s="37"/>
      <c r="AYO108" s="37"/>
      <c r="AYP108" s="37"/>
      <c r="AYQ108" s="37"/>
      <c r="AYR108" s="37"/>
      <c r="AYS108" s="37"/>
      <c r="AYT108" s="37"/>
      <c r="AYU108" s="37"/>
      <c r="AYV108" s="37"/>
      <c r="AYW108" s="37"/>
      <c r="AYX108" s="37"/>
      <c r="AYY108" s="37"/>
      <c r="AYZ108" s="37"/>
      <c r="AZA108" s="37"/>
      <c r="AZB108" s="37"/>
      <c r="AZC108" s="37"/>
      <c r="AZD108" s="37"/>
      <c r="AZE108" s="37"/>
      <c r="AZF108" s="37"/>
      <c r="AZG108" s="37"/>
      <c r="AZH108" s="37"/>
      <c r="AZI108" s="37"/>
      <c r="AZJ108" s="37"/>
      <c r="AZK108" s="37"/>
      <c r="AZL108" s="37"/>
      <c r="AZM108" s="37"/>
      <c r="AZN108" s="37"/>
      <c r="AZO108" s="37"/>
      <c r="AZP108" s="37"/>
      <c r="AZQ108" s="37"/>
      <c r="AZR108" s="37"/>
      <c r="AZS108" s="37"/>
      <c r="AZT108" s="37"/>
      <c r="AZU108" s="37"/>
      <c r="AZV108" s="37"/>
      <c r="AZW108" s="37"/>
      <c r="AZX108" s="37"/>
      <c r="AZY108" s="37"/>
      <c r="AZZ108" s="37"/>
      <c r="BAA108" s="37"/>
      <c r="BAB108" s="37"/>
      <c r="BAC108" s="37"/>
      <c r="BAD108" s="37"/>
      <c r="BAE108" s="37"/>
      <c r="BAF108" s="37"/>
      <c r="BAG108" s="37"/>
      <c r="BAH108" s="37"/>
      <c r="BAI108" s="37"/>
      <c r="BAJ108" s="37"/>
      <c r="BAK108" s="37"/>
      <c r="BAL108" s="37"/>
      <c r="BAM108" s="37"/>
      <c r="BAN108" s="37"/>
      <c r="BAO108" s="37"/>
      <c r="BAP108" s="37"/>
      <c r="BAQ108" s="37"/>
      <c r="BAR108" s="37"/>
      <c r="BAS108" s="37"/>
      <c r="BAT108" s="37"/>
      <c r="BAU108" s="37"/>
      <c r="BAV108" s="37"/>
      <c r="BAW108" s="37"/>
      <c r="BAX108" s="37"/>
      <c r="BAY108" s="37"/>
      <c r="BAZ108" s="37"/>
      <c r="BBA108" s="37"/>
      <c r="BBB108" s="37"/>
      <c r="BBC108" s="37"/>
      <c r="BBD108" s="37"/>
      <c r="BBE108" s="37"/>
      <c r="BBF108" s="37"/>
      <c r="BBG108" s="37"/>
      <c r="BBH108" s="37"/>
      <c r="BBI108" s="37"/>
      <c r="BBJ108" s="37"/>
      <c r="BBK108" s="37"/>
      <c r="BBL108" s="37"/>
      <c r="BBM108" s="37"/>
      <c r="BBN108" s="37"/>
      <c r="BBO108" s="37"/>
      <c r="BBP108" s="37"/>
      <c r="BBQ108" s="37"/>
      <c r="BBR108" s="37"/>
      <c r="BBS108" s="37"/>
      <c r="BBT108" s="37"/>
      <c r="BBU108" s="37"/>
      <c r="BBV108" s="37"/>
      <c r="BBW108" s="37"/>
      <c r="BBX108" s="37"/>
      <c r="BBY108" s="37"/>
      <c r="BBZ108" s="37"/>
      <c r="BCA108" s="37"/>
      <c r="BCB108" s="37"/>
      <c r="BCC108" s="37"/>
      <c r="BCD108" s="37"/>
      <c r="BCE108" s="37"/>
      <c r="BCF108" s="37"/>
      <c r="BCG108" s="37"/>
      <c r="BCH108" s="37"/>
      <c r="BCI108" s="37"/>
      <c r="BCJ108" s="37"/>
      <c r="BCK108" s="37"/>
      <c r="BCL108" s="37"/>
      <c r="BCM108" s="37"/>
      <c r="BCN108" s="37"/>
      <c r="BCO108" s="37"/>
      <c r="BCP108" s="37"/>
      <c r="BCQ108" s="37"/>
      <c r="BCR108" s="37"/>
      <c r="BCS108" s="37"/>
      <c r="BCT108" s="37"/>
      <c r="BCU108" s="37"/>
      <c r="BCV108" s="37"/>
      <c r="BCW108" s="37"/>
      <c r="BCX108" s="37"/>
      <c r="BCY108" s="37"/>
      <c r="BCZ108" s="37"/>
      <c r="BDA108" s="37"/>
      <c r="BDB108" s="37"/>
      <c r="BDC108" s="37"/>
      <c r="BDD108" s="37"/>
      <c r="BDE108" s="37"/>
      <c r="BDF108" s="37"/>
      <c r="BDG108" s="37"/>
      <c r="BDH108" s="37"/>
      <c r="BDI108" s="37"/>
      <c r="BDJ108" s="37"/>
      <c r="BDK108" s="37"/>
      <c r="BDL108" s="37"/>
      <c r="BDM108" s="37"/>
      <c r="BDN108" s="37"/>
      <c r="BDO108" s="37"/>
      <c r="BDP108" s="37"/>
      <c r="BDQ108" s="37"/>
    </row>
    <row r="109" spans="1:81 1325:1473" s="4" customFormat="1" x14ac:dyDescent="0.25">
      <c r="A109" s="12"/>
      <c r="B109" s="139">
        <v>66031686</v>
      </c>
      <c r="C109" s="140" t="s">
        <v>175</v>
      </c>
      <c r="D109" s="158"/>
      <c r="E109" s="125"/>
      <c r="F109" s="126"/>
      <c r="G109" s="12"/>
      <c r="H109" s="141" t="s">
        <v>237</v>
      </c>
      <c r="I109" s="12"/>
      <c r="J109" s="12"/>
      <c r="K109" s="12"/>
      <c r="L109" s="12"/>
      <c r="M109" s="12"/>
      <c r="N109" s="54"/>
      <c r="O109" s="54"/>
      <c r="P109" s="54"/>
      <c r="Q109" s="54"/>
      <c r="R109" s="54"/>
      <c r="S109" s="54"/>
      <c r="T109" s="54"/>
      <c r="U109" s="54"/>
      <c r="V109" s="54"/>
      <c r="W109" s="54"/>
      <c r="X109" s="54"/>
      <c r="Y109" s="54"/>
      <c r="Z109" s="25"/>
      <c r="AA109" s="25"/>
      <c r="AB109" s="25"/>
      <c r="AC109" s="25"/>
      <c r="AD109" s="25"/>
      <c r="AE109" s="25"/>
      <c r="AF109" s="25"/>
      <c r="AG109" s="25"/>
      <c r="AH109" s="25"/>
      <c r="AI109" s="25"/>
      <c r="AJ109" s="25"/>
      <c r="AK109" s="25"/>
      <c r="AL109" s="25"/>
      <c r="AM109" s="25"/>
      <c r="AN109" s="25"/>
      <c r="AO109" s="25"/>
      <c r="AP109" s="35"/>
      <c r="AQ109" s="36"/>
      <c r="AR109" s="36"/>
      <c r="AS109" s="36"/>
      <c r="AT109" s="36"/>
      <c r="AU109" s="36"/>
      <c r="AV109" s="36"/>
      <c r="AW109" s="36"/>
      <c r="AX109" s="36"/>
      <c r="AY109" s="36"/>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5"/>
      <c r="CA109" s="5"/>
      <c r="CB109" s="5"/>
      <c r="CC109" s="5"/>
      <c r="AXY109" s="37"/>
      <c r="AXZ109" s="37"/>
      <c r="AYA109" s="37"/>
      <c r="AYB109" s="37"/>
      <c r="AYC109" s="37"/>
      <c r="AYD109" s="37"/>
      <c r="AYE109" s="37"/>
      <c r="AYF109" s="37"/>
      <c r="AYG109" s="37"/>
      <c r="AYH109" s="37"/>
      <c r="AYI109" s="37"/>
      <c r="AYJ109" s="37"/>
      <c r="AYK109" s="37"/>
      <c r="AYL109" s="37"/>
      <c r="AYM109" s="37"/>
      <c r="AYN109" s="37"/>
      <c r="AYO109" s="37"/>
      <c r="AYP109" s="37"/>
      <c r="AYQ109" s="37"/>
      <c r="AYR109" s="37"/>
      <c r="AYS109" s="37"/>
      <c r="AYT109" s="37"/>
      <c r="AYU109" s="37"/>
      <c r="AYV109" s="37"/>
      <c r="AYW109" s="37"/>
      <c r="AYX109" s="37"/>
      <c r="AYY109" s="37"/>
      <c r="AYZ109" s="37"/>
      <c r="AZA109" s="37"/>
      <c r="AZB109" s="37"/>
      <c r="AZC109" s="37"/>
      <c r="AZD109" s="37"/>
      <c r="AZE109" s="37"/>
      <c r="AZF109" s="37"/>
      <c r="AZG109" s="37"/>
      <c r="AZH109" s="37"/>
      <c r="AZI109" s="37"/>
      <c r="AZJ109" s="37"/>
      <c r="AZK109" s="37"/>
      <c r="AZL109" s="37"/>
      <c r="AZM109" s="37"/>
      <c r="AZN109" s="37"/>
      <c r="AZO109" s="37"/>
      <c r="AZP109" s="37"/>
      <c r="AZQ109" s="37"/>
      <c r="AZR109" s="37"/>
      <c r="AZS109" s="37"/>
      <c r="AZT109" s="37"/>
      <c r="AZU109" s="37"/>
      <c r="AZV109" s="37"/>
      <c r="AZW109" s="37"/>
      <c r="AZX109" s="37"/>
      <c r="AZY109" s="37"/>
      <c r="AZZ109" s="37"/>
      <c r="BAA109" s="37"/>
      <c r="BAB109" s="37"/>
      <c r="BAC109" s="37"/>
      <c r="BAD109" s="37"/>
      <c r="BAE109" s="37"/>
      <c r="BAF109" s="37"/>
      <c r="BAG109" s="37"/>
      <c r="BAH109" s="37"/>
      <c r="BAI109" s="37"/>
      <c r="BAJ109" s="37"/>
      <c r="BAK109" s="37"/>
      <c r="BAL109" s="37"/>
      <c r="BAM109" s="37"/>
      <c r="BAN109" s="37"/>
      <c r="BAO109" s="37"/>
      <c r="BAP109" s="37"/>
      <c r="BAQ109" s="37"/>
      <c r="BAR109" s="37"/>
      <c r="BAS109" s="37"/>
      <c r="BAT109" s="37"/>
      <c r="BAU109" s="37"/>
      <c r="BAV109" s="37"/>
      <c r="BAW109" s="37"/>
      <c r="BAX109" s="37"/>
      <c r="BAY109" s="37"/>
      <c r="BAZ109" s="37"/>
      <c r="BBA109" s="37"/>
      <c r="BBB109" s="37"/>
      <c r="BBC109" s="37"/>
      <c r="BBD109" s="37"/>
      <c r="BBE109" s="37"/>
      <c r="BBF109" s="37"/>
      <c r="BBG109" s="37"/>
      <c r="BBH109" s="37"/>
      <c r="BBI109" s="37"/>
      <c r="BBJ109" s="37"/>
      <c r="BBK109" s="37"/>
      <c r="BBL109" s="37"/>
      <c r="BBM109" s="37"/>
      <c r="BBN109" s="37"/>
      <c r="BBO109" s="37"/>
      <c r="BBP109" s="37"/>
      <c r="BBQ109" s="37"/>
      <c r="BBR109" s="37"/>
      <c r="BBS109" s="37"/>
      <c r="BBT109" s="37"/>
      <c r="BBU109" s="37"/>
      <c r="BBV109" s="37"/>
      <c r="BBW109" s="37"/>
      <c r="BBX109" s="37"/>
      <c r="BBY109" s="37"/>
      <c r="BBZ109" s="37"/>
      <c r="BCA109" s="37"/>
      <c r="BCB109" s="37"/>
      <c r="BCC109" s="37"/>
      <c r="BCD109" s="37"/>
      <c r="BCE109" s="37"/>
      <c r="BCF109" s="37"/>
      <c r="BCG109" s="37"/>
      <c r="BCH109" s="37"/>
      <c r="BCI109" s="37"/>
      <c r="BCJ109" s="37"/>
      <c r="BCK109" s="37"/>
      <c r="BCL109" s="37"/>
      <c r="BCM109" s="37"/>
      <c r="BCN109" s="37"/>
      <c r="BCO109" s="37"/>
      <c r="BCP109" s="37"/>
      <c r="BCQ109" s="37"/>
      <c r="BCR109" s="37"/>
      <c r="BCS109" s="37"/>
      <c r="BCT109" s="37"/>
      <c r="BCU109" s="37"/>
      <c r="BCV109" s="37"/>
      <c r="BCW109" s="37"/>
      <c r="BCX109" s="37"/>
      <c r="BCY109" s="37"/>
      <c r="BCZ109" s="37"/>
      <c r="BDA109" s="37"/>
      <c r="BDB109" s="37"/>
      <c r="BDC109" s="37"/>
      <c r="BDD109" s="37"/>
      <c r="BDE109" s="37"/>
      <c r="BDF109" s="37"/>
      <c r="BDG109" s="37"/>
      <c r="BDH109" s="37"/>
      <c r="BDI109" s="37"/>
      <c r="BDJ109" s="37"/>
      <c r="BDK109" s="37"/>
      <c r="BDL109" s="37"/>
      <c r="BDM109" s="37"/>
      <c r="BDN109" s="37"/>
      <c r="BDO109" s="37"/>
      <c r="BDP109" s="37"/>
      <c r="BDQ109" s="37"/>
    </row>
    <row r="110" spans="1:81 1325:1473" s="4" customFormat="1" x14ac:dyDescent="0.25">
      <c r="A110" s="12"/>
      <c r="B110" s="139">
        <v>66031687</v>
      </c>
      <c r="C110" s="140" t="s">
        <v>176</v>
      </c>
      <c r="D110" s="158"/>
      <c r="E110" s="125"/>
      <c r="F110" s="126"/>
      <c r="G110" s="12"/>
      <c r="H110" s="141" t="s">
        <v>238</v>
      </c>
      <c r="I110" s="12"/>
      <c r="J110" s="12"/>
      <c r="K110" s="12"/>
      <c r="L110" s="12"/>
      <c r="M110" s="12"/>
      <c r="N110" s="54"/>
      <c r="O110" s="54"/>
      <c r="P110" s="54"/>
      <c r="Q110" s="54"/>
      <c r="R110" s="54"/>
      <c r="S110" s="54"/>
      <c r="T110" s="54"/>
      <c r="U110" s="54"/>
      <c r="V110" s="54"/>
      <c r="W110" s="54"/>
      <c r="X110" s="54"/>
      <c r="Y110" s="54"/>
      <c r="Z110" s="25"/>
      <c r="AA110" s="25"/>
      <c r="AB110" s="25"/>
      <c r="AC110" s="25"/>
      <c r="AD110" s="25"/>
      <c r="AE110" s="25"/>
      <c r="AF110" s="25"/>
      <c r="AG110" s="25"/>
      <c r="AH110" s="25"/>
      <c r="AI110" s="25"/>
      <c r="AJ110" s="25"/>
      <c r="AK110" s="25"/>
      <c r="AL110" s="25"/>
      <c r="AM110" s="25"/>
      <c r="AN110" s="25"/>
      <c r="AO110" s="25"/>
      <c r="AP110" s="35"/>
      <c r="AQ110" s="36"/>
      <c r="AR110" s="36"/>
      <c r="AS110" s="36"/>
      <c r="AT110" s="36"/>
      <c r="AU110" s="36"/>
      <c r="AV110" s="36"/>
      <c r="AW110" s="36"/>
      <c r="AX110" s="36"/>
      <c r="AY110" s="36"/>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5"/>
      <c r="CA110" s="5"/>
      <c r="CB110" s="5"/>
      <c r="CC110" s="5"/>
      <c r="AXY110" s="37"/>
      <c r="AXZ110" s="37"/>
      <c r="AYA110" s="37"/>
      <c r="AYB110" s="37"/>
      <c r="AYC110" s="37"/>
      <c r="AYD110" s="37"/>
      <c r="AYE110" s="37"/>
      <c r="AYF110" s="37"/>
      <c r="AYG110" s="37"/>
      <c r="AYH110" s="37"/>
      <c r="AYI110" s="37"/>
      <c r="AYJ110" s="37"/>
      <c r="AYK110" s="37"/>
      <c r="AYL110" s="37"/>
      <c r="AYM110" s="37"/>
      <c r="AYN110" s="37"/>
      <c r="AYO110" s="37"/>
      <c r="AYP110" s="37"/>
      <c r="AYQ110" s="37"/>
      <c r="AYR110" s="37"/>
      <c r="AYS110" s="37"/>
      <c r="AYT110" s="37"/>
      <c r="AYU110" s="37"/>
      <c r="AYV110" s="37"/>
      <c r="AYW110" s="37"/>
      <c r="AYX110" s="37"/>
      <c r="AYY110" s="37"/>
      <c r="AYZ110" s="37"/>
      <c r="AZA110" s="37"/>
      <c r="AZB110" s="37"/>
      <c r="AZC110" s="37"/>
      <c r="AZD110" s="37"/>
      <c r="AZE110" s="37"/>
      <c r="AZF110" s="37"/>
      <c r="AZG110" s="37"/>
      <c r="AZH110" s="37"/>
      <c r="AZI110" s="37"/>
      <c r="AZJ110" s="37"/>
      <c r="AZK110" s="37"/>
      <c r="AZL110" s="37"/>
      <c r="AZM110" s="37"/>
      <c r="AZN110" s="37"/>
      <c r="AZO110" s="37"/>
      <c r="AZP110" s="37"/>
      <c r="AZQ110" s="37"/>
      <c r="AZR110" s="37"/>
      <c r="AZS110" s="37"/>
      <c r="AZT110" s="37"/>
      <c r="AZU110" s="37"/>
      <c r="AZV110" s="37"/>
      <c r="AZW110" s="37"/>
      <c r="AZX110" s="37"/>
      <c r="AZY110" s="37"/>
      <c r="AZZ110" s="37"/>
      <c r="BAA110" s="37"/>
      <c r="BAB110" s="37"/>
      <c r="BAC110" s="37"/>
      <c r="BAD110" s="37"/>
      <c r="BAE110" s="37"/>
      <c r="BAF110" s="37"/>
      <c r="BAG110" s="37"/>
      <c r="BAH110" s="37"/>
      <c r="BAI110" s="37"/>
      <c r="BAJ110" s="37"/>
      <c r="BAK110" s="37"/>
      <c r="BAL110" s="37"/>
      <c r="BAM110" s="37"/>
      <c r="BAN110" s="37"/>
      <c r="BAO110" s="37"/>
      <c r="BAP110" s="37"/>
      <c r="BAQ110" s="37"/>
      <c r="BAR110" s="37"/>
      <c r="BAS110" s="37"/>
      <c r="BAT110" s="37"/>
      <c r="BAU110" s="37"/>
      <c r="BAV110" s="37"/>
      <c r="BAW110" s="37"/>
      <c r="BAX110" s="37"/>
      <c r="BAY110" s="37"/>
      <c r="BAZ110" s="37"/>
      <c r="BBA110" s="37"/>
      <c r="BBB110" s="37"/>
      <c r="BBC110" s="37"/>
      <c r="BBD110" s="37"/>
      <c r="BBE110" s="37"/>
      <c r="BBF110" s="37"/>
      <c r="BBG110" s="37"/>
      <c r="BBH110" s="37"/>
      <c r="BBI110" s="37"/>
      <c r="BBJ110" s="37"/>
      <c r="BBK110" s="37"/>
      <c r="BBL110" s="37"/>
      <c r="BBM110" s="37"/>
      <c r="BBN110" s="37"/>
      <c r="BBO110" s="37"/>
      <c r="BBP110" s="37"/>
      <c r="BBQ110" s="37"/>
      <c r="BBR110" s="37"/>
      <c r="BBS110" s="37"/>
      <c r="BBT110" s="37"/>
      <c r="BBU110" s="37"/>
      <c r="BBV110" s="37"/>
      <c r="BBW110" s="37"/>
      <c r="BBX110" s="37"/>
      <c r="BBY110" s="37"/>
      <c r="BBZ110" s="37"/>
      <c r="BCA110" s="37"/>
      <c r="BCB110" s="37"/>
      <c r="BCC110" s="37"/>
      <c r="BCD110" s="37"/>
      <c r="BCE110" s="37"/>
      <c r="BCF110" s="37"/>
      <c r="BCG110" s="37"/>
      <c r="BCH110" s="37"/>
      <c r="BCI110" s="37"/>
      <c r="BCJ110" s="37"/>
      <c r="BCK110" s="37"/>
      <c r="BCL110" s="37"/>
      <c r="BCM110" s="37"/>
      <c r="BCN110" s="37"/>
      <c r="BCO110" s="37"/>
      <c r="BCP110" s="37"/>
      <c r="BCQ110" s="37"/>
      <c r="BCR110" s="37"/>
      <c r="BCS110" s="37"/>
      <c r="BCT110" s="37"/>
      <c r="BCU110" s="37"/>
      <c r="BCV110" s="37"/>
      <c r="BCW110" s="37"/>
      <c r="BCX110" s="37"/>
      <c r="BCY110" s="37"/>
      <c r="BCZ110" s="37"/>
      <c r="BDA110" s="37"/>
      <c r="BDB110" s="37"/>
      <c r="BDC110" s="37"/>
      <c r="BDD110" s="37"/>
      <c r="BDE110" s="37"/>
      <c r="BDF110" s="37"/>
      <c r="BDG110" s="37"/>
      <c r="BDH110" s="37"/>
      <c r="BDI110" s="37"/>
      <c r="BDJ110" s="37"/>
      <c r="BDK110" s="37"/>
      <c r="BDL110" s="37"/>
      <c r="BDM110" s="37"/>
      <c r="BDN110" s="37"/>
      <c r="BDO110" s="37"/>
      <c r="BDP110" s="37"/>
      <c r="BDQ110" s="37"/>
    </row>
    <row r="111" spans="1:81 1325:1473" s="4" customFormat="1" x14ac:dyDescent="0.25">
      <c r="A111" s="12"/>
      <c r="B111" s="159"/>
      <c r="C111" s="160"/>
      <c r="D111" s="157"/>
      <c r="E111" s="161"/>
      <c r="F111" s="162"/>
      <c r="G111" s="12"/>
      <c r="H111" s="12"/>
      <c r="I111" s="12"/>
      <c r="J111" s="12"/>
      <c r="K111" s="12"/>
      <c r="L111" s="12"/>
      <c r="M111" s="12"/>
      <c r="N111" s="54"/>
      <c r="O111" s="54"/>
      <c r="P111" s="54"/>
      <c r="Q111" s="54"/>
      <c r="R111" s="54"/>
      <c r="S111" s="54"/>
      <c r="T111" s="54"/>
      <c r="U111" s="54"/>
      <c r="V111" s="54"/>
      <c r="W111" s="54"/>
      <c r="X111" s="54"/>
      <c r="Y111" s="25"/>
      <c r="Z111" s="25"/>
      <c r="AA111" s="25"/>
      <c r="AB111" s="25"/>
      <c r="AC111" s="25"/>
      <c r="AD111" s="25"/>
      <c r="AE111" s="25"/>
      <c r="AF111" s="25"/>
      <c r="AG111" s="25"/>
      <c r="AH111" s="25"/>
      <c r="AI111" s="25"/>
      <c r="AJ111" s="25"/>
      <c r="AK111" s="25"/>
      <c r="AL111" s="25"/>
      <c r="AM111" s="25"/>
      <c r="AN111" s="25"/>
      <c r="AO111" s="35"/>
      <c r="AP111" s="36"/>
      <c r="AQ111" s="36"/>
      <c r="AR111" s="36"/>
      <c r="AS111" s="36"/>
      <c r="AT111" s="36"/>
      <c r="AU111" s="36"/>
      <c r="AV111" s="36"/>
      <c r="AW111" s="36"/>
      <c r="AX111" s="36"/>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5"/>
      <c r="BZ111" s="5"/>
      <c r="CA111" s="5"/>
      <c r="CB111" s="5"/>
      <c r="AXY111" s="37"/>
      <c r="AXZ111" s="37"/>
      <c r="AYA111" s="37"/>
      <c r="AYB111" s="37"/>
      <c r="AYC111" s="37"/>
      <c r="AYD111" s="37"/>
      <c r="AYE111" s="37"/>
      <c r="AYF111" s="37"/>
      <c r="AYG111" s="37"/>
      <c r="AYH111" s="37"/>
      <c r="AYI111" s="37"/>
      <c r="AYJ111" s="37"/>
      <c r="AYK111" s="37"/>
      <c r="AYL111" s="37"/>
      <c r="AYM111" s="37"/>
      <c r="AYN111" s="37"/>
      <c r="AYO111" s="37"/>
      <c r="AYP111" s="37"/>
      <c r="AYQ111" s="37"/>
      <c r="AYR111" s="37"/>
      <c r="AYS111" s="37"/>
      <c r="AYT111" s="37"/>
      <c r="AYU111" s="37"/>
      <c r="AYV111" s="37"/>
      <c r="AYW111" s="37"/>
      <c r="AYX111" s="37"/>
      <c r="AYY111" s="37"/>
      <c r="AYZ111" s="37"/>
      <c r="AZA111" s="37"/>
      <c r="AZB111" s="37"/>
      <c r="AZC111" s="37"/>
      <c r="AZD111" s="37"/>
      <c r="AZE111" s="37"/>
      <c r="AZF111" s="37"/>
      <c r="AZG111" s="37"/>
      <c r="AZH111" s="37"/>
      <c r="AZI111" s="37"/>
      <c r="AZJ111" s="37"/>
      <c r="AZK111" s="37"/>
      <c r="AZL111" s="37"/>
      <c r="AZM111" s="37"/>
      <c r="AZN111" s="37"/>
      <c r="AZO111" s="37"/>
      <c r="AZP111" s="37"/>
      <c r="AZQ111" s="37"/>
      <c r="AZR111" s="37"/>
      <c r="AZS111" s="37"/>
      <c r="AZT111" s="37"/>
      <c r="AZU111" s="37"/>
      <c r="AZV111" s="37"/>
      <c r="AZW111" s="37"/>
      <c r="AZX111" s="37"/>
      <c r="AZY111" s="37"/>
      <c r="AZZ111" s="37"/>
      <c r="BAA111" s="37"/>
      <c r="BAB111" s="37"/>
      <c r="BAC111" s="37"/>
      <c r="BAD111" s="37"/>
      <c r="BAE111" s="37"/>
      <c r="BAF111" s="37"/>
      <c r="BAG111" s="37"/>
      <c r="BAH111" s="37"/>
      <c r="BAI111" s="37"/>
      <c r="BAJ111" s="37"/>
      <c r="BAK111" s="37"/>
      <c r="BAL111" s="37"/>
      <c r="BAM111" s="37"/>
      <c r="BAN111" s="37"/>
      <c r="BAO111" s="37"/>
      <c r="BAP111" s="37"/>
      <c r="BAQ111" s="37"/>
      <c r="BAR111" s="37"/>
      <c r="BAS111" s="37"/>
      <c r="BAT111" s="37"/>
      <c r="BAU111" s="37"/>
      <c r="BAV111" s="37"/>
      <c r="BAW111" s="37"/>
      <c r="BAX111" s="37"/>
      <c r="BAY111" s="37"/>
      <c r="BAZ111" s="37"/>
      <c r="BBA111" s="37"/>
      <c r="BBB111" s="37"/>
      <c r="BBC111" s="37"/>
      <c r="BBD111" s="37"/>
      <c r="BBE111" s="37"/>
      <c r="BBF111" s="37"/>
      <c r="BBG111" s="37"/>
      <c r="BBH111" s="37"/>
      <c r="BBI111" s="37"/>
      <c r="BBJ111" s="37"/>
      <c r="BBK111" s="37"/>
      <c r="BBL111" s="37"/>
      <c r="BBM111" s="37"/>
      <c r="BBN111" s="37"/>
      <c r="BBO111" s="37"/>
      <c r="BBP111" s="37"/>
      <c r="BBQ111" s="37"/>
      <c r="BBR111" s="37"/>
      <c r="BBS111" s="37"/>
      <c r="BBT111" s="37"/>
      <c r="BBU111" s="37"/>
      <c r="BBV111" s="37"/>
      <c r="BBW111" s="37"/>
      <c r="BBX111" s="37"/>
      <c r="BBY111" s="37"/>
      <c r="BBZ111" s="37"/>
      <c r="BCA111" s="37"/>
      <c r="BCB111" s="37"/>
      <c r="BCC111" s="37"/>
      <c r="BCD111" s="37"/>
      <c r="BCE111" s="37"/>
      <c r="BCF111" s="37"/>
      <c r="BCG111" s="37"/>
      <c r="BCH111" s="37"/>
      <c r="BCI111" s="37"/>
      <c r="BCJ111" s="37"/>
      <c r="BCK111" s="37"/>
      <c r="BCL111" s="37"/>
      <c r="BCM111" s="37"/>
      <c r="BCN111" s="37"/>
      <c r="BCO111" s="37"/>
      <c r="BCP111" s="37"/>
      <c r="BCQ111" s="37"/>
      <c r="BCR111" s="37"/>
      <c r="BCS111" s="37"/>
      <c r="BCT111" s="37"/>
      <c r="BCU111" s="37"/>
      <c r="BCV111" s="37"/>
      <c r="BCW111" s="37"/>
      <c r="BCX111" s="37"/>
      <c r="BCY111" s="37"/>
      <c r="BCZ111" s="37"/>
      <c r="BDA111" s="37"/>
      <c r="BDB111" s="37"/>
      <c r="BDC111" s="37"/>
      <c r="BDD111" s="37"/>
      <c r="BDE111" s="37"/>
      <c r="BDF111" s="37"/>
      <c r="BDG111" s="37"/>
      <c r="BDH111" s="37"/>
      <c r="BDI111" s="37"/>
      <c r="BDJ111" s="37"/>
      <c r="BDK111" s="37"/>
      <c r="BDL111" s="37"/>
      <c r="BDM111" s="37"/>
      <c r="BDN111" s="37"/>
      <c r="BDO111" s="37"/>
      <c r="BDP111" s="37"/>
      <c r="BDQ111" s="37"/>
    </row>
    <row r="112" spans="1:81 1325:1473" s="4" customFormat="1" x14ac:dyDescent="0.25">
      <c r="A112" s="12"/>
      <c r="B112" s="139" t="s">
        <v>36</v>
      </c>
      <c r="C112" s="140" t="s">
        <v>181</v>
      </c>
      <c r="D112" s="158"/>
      <c r="E112" s="125"/>
      <c r="F112" s="126"/>
      <c r="G112" s="12"/>
      <c r="H112" s="141" t="s">
        <v>251</v>
      </c>
      <c r="I112" s="12"/>
      <c r="J112" s="12"/>
      <c r="K112" s="12"/>
      <c r="L112" s="12"/>
      <c r="M112" s="12"/>
      <c r="N112" s="54"/>
      <c r="O112" s="54"/>
      <c r="P112" s="54"/>
      <c r="Q112" s="54"/>
      <c r="R112" s="54"/>
      <c r="S112" s="54"/>
      <c r="T112" s="54"/>
      <c r="U112" s="54"/>
      <c r="V112" s="54"/>
      <c r="W112" s="54"/>
      <c r="X112" s="54"/>
      <c r="Y112" s="54"/>
      <c r="Z112" s="25"/>
      <c r="AA112" s="25"/>
      <c r="AB112" s="25"/>
      <c r="AC112" s="25"/>
      <c r="AD112" s="25"/>
      <c r="AE112" s="25"/>
      <c r="AF112" s="25"/>
      <c r="AG112" s="25"/>
      <c r="AH112" s="25"/>
      <c r="AI112" s="25"/>
      <c r="AJ112" s="25"/>
      <c r="AK112" s="25"/>
      <c r="AL112" s="25"/>
      <c r="AM112" s="25"/>
      <c r="AN112" s="25"/>
      <c r="AO112" s="25"/>
      <c r="AP112" s="35"/>
      <c r="AQ112" s="36"/>
      <c r="AR112" s="36"/>
      <c r="AS112" s="36"/>
      <c r="AT112" s="36"/>
      <c r="AU112" s="36"/>
      <c r="AV112" s="36"/>
      <c r="AW112" s="36"/>
      <c r="AX112" s="36"/>
      <c r="AY112" s="36"/>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5"/>
      <c r="CA112" s="5"/>
      <c r="CB112" s="5"/>
      <c r="CC112" s="5"/>
      <c r="AXY112" s="37"/>
      <c r="AXZ112" s="37"/>
      <c r="AYA112" s="37"/>
      <c r="AYB112" s="37"/>
      <c r="AYC112" s="37"/>
      <c r="AYD112" s="37"/>
      <c r="AYE112" s="37"/>
      <c r="AYF112" s="37"/>
      <c r="AYG112" s="37"/>
      <c r="AYH112" s="37"/>
      <c r="AYI112" s="37"/>
      <c r="AYJ112" s="37"/>
      <c r="AYK112" s="37"/>
      <c r="AYL112" s="37"/>
      <c r="AYM112" s="37"/>
      <c r="AYN112" s="37"/>
      <c r="AYO112" s="37"/>
      <c r="AYP112" s="37"/>
      <c r="AYQ112" s="37"/>
      <c r="AYR112" s="37"/>
      <c r="AYS112" s="37"/>
      <c r="AYT112" s="37"/>
      <c r="AYU112" s="37"/>
      <c r="AYV112" s="37"/>
      <c r="AYW112" s="37"/>
      <c r="AYX112" s="37"/>
      <c r="AYY112" s="37"/>
      <c r="AYZ112" s="37"/>
      <c r="AZA112" s="37"/>
      <c r="AZB112" s="37"/>
      <c r="AZC112" s="37"/>
      <c r="AZD112" s="37"/>
      <c r="AZE112" s="37"/>
      <c r="AZF112" s="37"/>
      <c r="AZG112" s="37"/>
      <c r="AZH112" s="37"/>
      <c r="AZI112" s="37"/>
      <c r="AZJ112" s="37"/>
      <c r="AZK112" s="37"/>
      <c r="AZL112" s="37"/>
      <c r="AZM112" s="37"/>
      <c r="AZN112" s="37"/>
      <c r="AZO112" s="37"/>
      <c r="AZP112" s="37"/>
      <c r="AZQ112" s="37"/>
      <c r="AZR112" s="37"/>
      <c r="AZS112" s="37"/>
      <c r="AZT112" s="37"/>
      <c r="AZU112" s="37"/>
      <c r="AZV112" s="37"/>
      <c r="AZW112" s="37"/>
      <c r="AZX112" s="37"/>
      <c r="AZY112" s="37"/>
      <c r="AZZ112" s="37"/>
      <c r="BAA112" s="37"/>
      <c r="BAB112" s="37"/>
      <c r="BAC112" s="37"/>
      <c r="BAD112" s="37"/>
      <c r="BAE112" s="37"/>
      <c r="BAF112" s="37"/>
      <c r="BAG112" s="37"/>
      <c r="BAH112" s="37"/>
      <c r="BAI112" s="37"/>
      <c r="BAJ112" s="37"/>
      <c r="BAK112" s="37"/>
      <c r="BAL112" s="37"/>
      <c r="BAM112" s="37"/>
      <c r="BAN112" s="37"/>
      <c r="BAO112" s="37"/>
      <c r="BAP112" s="37"/>
      <c r="BAQ112" s="37"/>
      <c r="BAR112" s="37"/>
      <c r="BAS112" s="37"/>
      <c r="BAT112" s="37"/>
      <c r="BAU112" s="37"/>
      <c r="BAV112" s="37"/>
      <c r="BAW112" s="37"/>
      <c r="BAX112" s="37"/>
      <c r="BAY112" s="37"/>
      <c r="BAZ112" s="37"/>
      <c r="BBA112" s="37"/>
      <c r="BBB112" s="37"/>
      <c r="BBC112" s="37"/>
      <c r="BBD112" s="37"/>
      <c r="BBE112" s="37"/>
      <c r="BBF112" s="37"/>
      <c r="BBG112" s="37"/>
      <c r="BBH112" s="37"/>
      <c r="BBI112" s="37"/>
      <c r="BBJ112" s="37"/>
      <c r="BBK112" s="37"/>
      <c r="BBL112" s="37"/>
      <c r="BBM112" s="37"/>
      <c r="BBN112" s="37"/>
      <c r="BBO112" s="37"/>
      <c r="BBP112" s="37"/>
      <c r="BBQ112" s="37"/>
      <c r="BBR112" s="37"/>
      <c r="BBS112" s="37"/>
      <c r="BBT112" s="37"/>
      <c r="BBU112" s="37"/>
      <c r="BBV112" s="37"/>
      <c r="BBW112" s="37"/>
      <c r="BBX112" s="37"/>
      <c r="BBY112" s="37"/>
      <c r="BBZ112" s="37"/>
      <c r="BCA112" s="37"/>
      <c r="BCB112" s="37"/>
      <c r="BCC112" s="37"/>
      <c r="BCD112" s="37"/>
      <c r="BCE112" s="37"/>
      <c r="BCF112" s="37"/>
      <c r="BCG112" s="37"/>
      <c r="BCH112" s="37"/>
      <c r="BCI112" s="37"/>
      <c r="BCJ112" s="37"/>
      <c r="BCK112" s="37"/>
      <c r="BCL112" s="37"/>
      <c r="BCM112" s="37"/>
      <c r="BCN112" s="37"/>
      <c r="BCO112" s="37"/>
      <c r="BCP112" s="37"/>
      <c r="BCQ112" s="37"/>
      <c r="BCR112" s="37"/>
      <c r="BCS112" s="37"/>
      <c r="BCT112" s="37"/>
      <c r="BCU112" s="37"/>
      <c r="BCV112" s="37"/>
      <c r="BCW112" s="37"/>
      <c r="BCX112" s="37"/>
      <c r="BCY112" s="37"/>
      <c r="BCZ112" s="37"/>
      <c r="BDA112" s="37"/>
      <c r="BDB112" s="37"/>
      <c r="BDC112" s="37"/>
      <c r="BDD112" s="37"/>
      <c r="BDE112" s="37"/>
      <c r="BDF112" s="37"/>
      <c r="BDG112" s="37"/>
      <c r="BDH112" s="37"/>
      <c r="BDI112" s="37"/>
      <c r="BDJ112" s="37"/>
      <c r="BDK112" s="37"/>
      <c r="BDL112" s="37"/>
      <c r="BDM112" s="37"/>
      <c r="BDN112" s="37"/>
      <c r="BDO112" s="37"/>
      <c r="BDP112" s="37"/>
      <c r="BDQ112" s="37"/>
    </row>
    <row r="113" spans="1:83 1325:1473" s="4" customFormat="1" x14ac:dyDescent="0.25">
      <c r="A113" s="12"/>
      <c r="B113" s="139" t="s">
        <v>37</v>
      </c>
      <c r="C113" s="140" t="s">
        <v>182</v>
      </c>
      <c r="D113" s="158"/>
      <c r="E113" s="125"/>
      <c r="F113" s="126"/>
      <c r="G113" s="12"/>
      <c r="H113" s="141" t="s">
        <v>252</v>
      </c>
      <c r="I113" s="12"/>
      <c r="J113" s="12"/>
      <c r="K113" s="12"/>
      <c r="L113" s="12"/>
      <c r="M113" s="12"/>
      <c r="N113" s="54"/>
      <c r="O113" s="54"/>
      <c r="P113" s="54"/>
      <c r="Q113" s="54"/>
      <c r="R113" s="54"/>
      <c r="S113" s="54"/>
      <c r="T113" s="54"/>
      <c r="U113" s="54"/>
      <c r="V113" s="54"/>
      <c r="W113" s="54"/>
      <c r="X113" s="54"/>
      <c r="Y113" s="54"/>
      <c r="Z113" s="25"/>
      <c r="AA113" s="25"/>
      <c r="AB113" s="25"/>
      <c r="AC113" s="25"/>
      <c r="AD113" s="25"/>
      <c r="AE113" s="25"/>
      <c r="AF113" s="25"/>
      <c r="AG113" s="25"/>
      <c r="AH113" s="25"/>
      <c r="AI113" s="25"/>
      <c r="AJ113" s="25"/>
      <c r="AK113" s="25"/>
      <c r="AL113" s="25"/>
      <c r="AM113" s="25"/>
      <c r="AN113" s="25"/>
      <c r="AO113" s="25"/>
      <c r="AP113" s="35"/>
      <c r="AQ113" s="36"/>
      <c r="AR113" s="36"/>
      <c r="AS113" s="36"/>
      <c r="AT113" s="36"/>
      <c r="AU113" s="36"/>
      <c r="AV113" s="36"/>
      <c r="AW113" s="36"/>
      <c r="AX113" s="36"/>
      <c r="AY113" s="36"/>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5"/>
      <c r="CA113" s="5"/>
      <c r="CB113" s="5"/>
      <c r="CC113" s="5"/>
      <c r="AXY113" s="37"/>
      <c r="AXZ113" s="37"/>
      <c r="AYA113" s="37"/>
      <c r="AYB113" s="37"/>
      <c r="AYC113" s="37"/>
      <c r="AYD113" s="37"/>
      <c r="AYE113" s="37"/>
      <c r="AYF113" s="37"/>
      <c r="AYG113" s="37"/>
      <c r="AYH113" s="37"/>
      <c r="AYI113" s="37"/>
      <c r="AYJ113" s="37"/>
      <c r="AYK113" s="37"/>
      <c r="AYL113" s="37"/>
      <c r="AYM113" s="37"/>
      <c r="AYN113" s="37"/>
      <c r="AYO113" s="37"/>
      <c r="AYP113" s="37"/>
      <c r="AYQ113" s="37"/>
      <c r="AYR113" s="37"/>
      <c r="AYS113" s="37"/>
      <c r="AYT113" s="37"/>
      <c r="AYU113" s="37"/>
      <c r="AYV113" s="37"/>
      <c r="AYW113" s="37"/>
      <c r="AYX113" s="37"/>
      <c r="AYY113" s="37"/>
      <c r="AYZ113" s="37"/>
      <c r="AZA113" s="37"/>
      <c r="AZB113" s="37"/>
      <c r="AZC113" s="37"/>
      <c r="AZD113" s="37"/>
      <c r="AZE113" s="37"/>
      <c r="AZF113" s="37"/>
      <c r="AZG113" s="37"/>
      <c r="AZH113" s="37"/>
      <c r="AZI113" s="37"/>
      <c r="AZJ113" s="37"/>
      <c r="AZK113" s="37"/>
      <c r="AZL113" s="37"/>
      <c r="AZM113" s="37"/>
      <c r="AZN113" s="37"/>
      <c r="AZO113" s="37"/>
      <c r="AZP113" s="37"/>
      <c r="AZQ113" s="37"/>
      <c r="AZR113" s="37"/>
      <c r="AZS113" s="37"/>
      <c r="AZT113" s="37"/>
      <c r="AZU113" s="37"/>
      <c r="AZV113" s="37"/>
      <c r="AZW113" s="37"/>
      <c r="AZX113" s="37"/>
      <c r="AZY113" s="37"/>
      <c r="AZZ113" s="37"/>
      <c r="BAA113" s="37"/>
      <c r="BAB113" s="37"/>
      <c r="BAC113" s="37"/>
      <c r="BAD113" s="37"/>
      <c r="BAE113" s="37"/>
      <c r="BAF113" s="37"/>
      <c r="BAG113" s="37"/>
      <c r="BAH113" s="37"/>
      <c r="BAI113" s="37"/>
      <c r="BAJ113" s="37"/>
      <c r="BAK113" s="37"/>
      <c r="BAL113" s="37"/>
      <c r="BAM113" s="37"/>
      <c r="BAN113" s="37"/>
      <c r="BAO113" s="37"/>
      <c r="BAP113" s="37"/>
      <c r="BAQ113" s="37"/>
      <c r="BAR113" s="37"/>
      <c r="BAS113" s="37"/>
      <c r="BAT113" s="37"/>
      <c r="BAU113" s="37"/>
      <c r="BAV113" s="37"/>
      <c r="BAW113" s="37"/>
      <c r="BAX113" s="37"/>
      <c r="BAY113" s="37"/>
      <c r="BAZ113" s="37"/>
      <c r="BBA113" s="37"/>
      <c r="BBB113" s="37"/>
      <c r="BBC113" s="37"/>
      <c r="BBD113" s="37"/>
      <c r="BBE113" s="37"/>
      <c r="BBF113" s="37"/>
      <c r="BBG113" s="37"/>
      <c r="BBH113" s="37"/>
      <c r="BBI113" s="37"/>
      <c r="BBJ113" s="37"/>
      <c r="BBK113" s="37"/>
      <c r="BBL113" s="37"/>
      <c r="BBM113" s="37"/>
      <c r="BBN113" s="37"/>
      <c r="BBO113" s="37"/>
      <c r="BBP113" s="37"/>
      <c r="BBQ113" s="37"/>
      <c r="BBR113" s="37"/>
      <c r="BBS113" s="37"/>
      <c r="BBT113" s="37"/>
      <c r="BBU113" s="37"/>
      <c r="BBV113" s="37"/>
      <c r="BBW113" s="37"/>
      <c r="BBX113" s="37"/>
      <c r="BBY113" s="37"/>
      <c r="BBZ113" s="37"/>
      <c r="BCA113" s="37"/>
      <c r="BCB113" s="37"/>
      <c r="BCC113" s="37"/>
      <c r="BCD113" s="37"/>
      <c r="BCE113" s="37"/>
      <c r="BCF113" s="37"/>
      <c r="BCG113" s="37"/>
      <c r="BCH113" s="37"/>
      <c r="BCI113" s="37"/>
      <c r="BCJ113" s="37"/>
      <c r="BCK113" s="37"/>
      <c r="BCL113" s="37"/>
      <c r="BCM113" s="37"/>
      <c r="BCN113" s="37"/>
      <c r="BCO113" s="37"/>
      <c r="BCP113" s="37"/>
      <c r="BCQ113" s="37"/>
      <c r="BCR113" s="37"/>
      <c r="BCS113" s="37"/>
      <c r="BCT113" s="37"/>
      <c r="BCU113" s="37"/>
      <c r="BCV113" s="37"/>
      <c r="BCW113" s="37"/>
      <c r="BCX113" s="37"/>
      <c r="BCY113" s="37"/>
      <c r="BCZ113" s="37"/>
      <c r="BDA113" s="37"/>
      <c r="BDB113" s="37"/>
      <c r="BDC113" s="37"/>
      <c r="BDD113" s="37"/>
      <c r="BDE113" s="37"/>
      <c r="BDF113" s="37"/>
      <c r="BDG113" s="37"/>
      <c r="BDH113" s="37"/>
      <c r="BDI113" s="37"/>
      <c r="BDJ113" s="37"/>
      <c r="BDK113" s="37"/>
      <c r="BDL113" s="37"/>
      <c r="BDM113" s="37"/>
      <c r="BDN113" s="37"/>
      <c r="BDO113" s="37"/>
      <c r="BDP113" s="37"/>
      <c r="BDQ113" s="37"/>
    </row>
    <row r="114" spans="1:83 1325:1473" s="4" customFormat="1" x14ac:dyDescent="0.25">
      <c r="A114" s="12"/>
      <c r="B114" s="159"/>
      <c r="C114" s="160"/>
      <c r="D114" s="158"/>
      <c r="E114" s="161"/>
      <c r="F114" s="162"/>
      <c r="G114" s="12"/>
      <c r="H114" s="12"/>
      <c r="I114" s="12"/>
      <c r="J114" s="12"/>
      <c r="K114" s="12"/>
      <c r="L114" s="12"/>
      <c r="M114" s="12"/>
      <c r="N114" s="54"/>
      <c r="O114" s="54"/>
      <c r="P114" s="54"/>
      <c r="Q114" s="54"/>
      <c r="R114" s="54"/>
      <c r="S114" s="54"/>
      <c r="T114" s="54"/>
      <c r="U114" s="54"/>
      <c r="V114" s="54"/>
      <c r="W114" s="54"/>
      <c r="X114" s="54"/>
      <c r="Y114" s="54"/>
      <c r="Z114" s="25"/>
      <c r="AA114" s="25"/>
      <c r="AB114" s="25"/>
      <c r="AC114" s="25"/>
      <c r="AD114" s="25"/>
      <c r="AE114" s="25"/>
      <c r="AF114" s="25"/>
      <c r="AG114" s="25"/>
      <c r="AH114" s="25"/>
      <c r="AI114" s="25"/>
      <c r="AJ114" s="25"/>
      <c r="AK114" s="25"/>
      <c r="AL114" s="25"/>
      <c r="AM114" s="25"/>
      <c r="AN114" s="25"/>
      <c r="AO114" s="25"/>
      <c r="AP114" s="35"/>
      <c r="AQ114" s="36"/>
      <c r="AR114" s="36"/>
      <c r="AS114" s="36"/>
      <c r="AT114" s="36"/>
      <c r="AU114" s="36"/>
      <c r="AV114" s="36"/>
      <c r="AW114" s="36"/>
      <c r="AX114" s="36"/>
      <c r="AY114" s="36"/>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5"/>
      <c r="CA114" s="5"/>
      <c r="CB114" s="5"/>
      <c r="CC114" s="5"/>
      <c r="AXY114" s="37"/>
      <c r="AXZ114" s="37"/>
      <c r="AYA114" s="37"/>
      <c r="AYB114" s="37"/>
      <c r="AYC114" s="37"/>
      <c r="AYD114" s="37"/>
      <c r="AYE114" s="37"/>
      <c r="AYF114" s="37"/>
      <c r="AYG114" s="37"/>
      <c r="AYH114" s="37"/>
      <c r="AYI114" s="37"/>
      <c r="AYJ114" s="37"/>
      <c r="AYK114" s="37"/>
      <c r="AYL114" s="37"/>
      <c r="AYM114" s="37"/>
      <c r="AYN114" s="37"/>
      <c r="AYO114" s="37"/>
      <c r="AYP114" s="37"/>
      <c r="AYQ114" s="37"/>
      <c r="AYR114" s="37"/>
      <c r="AYS114" s="37"/>
      <c r="AYT114" s="37"/>
      <c r="AYU114" s="37"/>
      <c r="AYV114" s="37"/>
      <c r="AYW114" s="37"/>
      <c r="AYX114" s="37"/>
      <c r="AYY114" s="37"/>
      <c r="AYZ114" s="37"/>
      <c r="AZA114" s="37"/>
      <c r="AZB114" s="37"/>
      <c r="AZC114" s="37"/>
      <c r="AZD114" s="37"/>
      <c r="AZE114" s="37"/>
      <c r="AZF114" s="37"/>
      <c r="AZG114" s="37"/>
      <c r="AZH114" s="37"/>
      <c r="AZI114" s="37"/>
      <c r="AZJ114" s="37"/>
      <c r="AZK114" s="37"/>
      <c r="AZL114" s="37"/>
      <c r="AZM114" s="37"/>
      <c r="AZN114" s="37"/>
      <c r="AZO114" s="37"/>
      <c r="AZP114" s="37"/>
      <c r="AZQ114" s="37"/>
      <c r="AZR114" s="37"/>
      <c r="AZS114" s="37"/>
      <c r="AZT114" s="37"/>
      <c r="AZU114" s="37"/>
      <c r="AZV114" s="37"/>
      <c r="AZW114" s="37"/>
      <c r="AZX114" s="37"/>
      <c r="AZY114" s="37"/>
      <c r="AZZ114" s="37"/>
      <c r="BAA114" s="37"/>
      <c r="BAB114" s="37"/>
      <c r="BAC114" s="37"/>
      <c r="BAD114" s="37"/>
      <c r="BAE114" s="37"/>
      <c r="BAF114" s="37"/>
      <c r="BAG114" s="37"/>
      <c r="BAH114" s="37"/>
      <c r="BAI114" s="37"/>
      <c r="BAJ114" s="37"/>
      <c r="BAK114" s="37"/>
      <c r="BAL114" s="37"/>
      <c r="BAM114" s="37"/>
      <c r="BAN114" s="37"/>
      <c r="BAO114" s="37"/>
      <c r="BAP114" s="37"/>
      <c r="BAQ114" s="37"/>
      <c r="BAR114" s="37"/>
      <c r="BAS114" s="37"/>
      <c r="BAT114" s="37"/>
      <c r="BAU114" s="37"/>
      <c r="BAV114" s="37"/>
      <c r="BAW114" s="37"/>
      <c r="BAX114" s="37"/>
      <c r="BAY114" s="37"/>
      <c r="BAZ114" s="37"/>
      <c r="BBA114" s="37"/>
      <c r="BBB114" s="37"/>
      <c r="BBC114" s="37"/>
      <c r="BBD114" s="37"/>
      <c r="BBE114" s="37"/>
      <c r="BBF114" s="37"/>
      <c r="BBG114" s="37"/>
      <c r="BBH114" s="37"/>
      <c r="BBI114" s="37"/>
      <c r="BBJ114" s="37"/>
      <c r="BBK114" s="37"/>
      <c r="BBL114" s="37"/>
      <c r="BBM114" s="37"/>
      <c r="BBN114" s="37"/>
      <c r="BBO114" s="37"/>
      <c r="BBP114" s="37"/>
      <c r="BBQ114" s="37"/>
      <c r="BBR114" s="37"/>
      <c r="BBS114" s="37"/>
      <c r="BBT114" s="37"/>
      <c r="BBU114" s="37"/>
      <c r="BBV114" s="37"/>
      <c r="BBW114" s="37"/>
      <c r="BBX114" s="37"/>
      <c r="BBY114" s="37"/>
      <c r="BBZ114" s="37"/>
      <c r="BCA114" s="37"/>
      <c r="BCB114" s="37"/>
      <c r="BCC114" s="37"/>
      <c r="BCD114" s="37"/>
      <c r="BCE114" s="37"/>
      <c r="BCF114" s="37"/>
      <c r="BCG114" s="37"/>
      <c r="BCH114" s="37"/>
      <c r="BCI114" s="37"/>
      <c r="BCJ114" s="37"/>
      <c r="BCK114" s="37"/>
      <c r="BCL114" s="37"/>
      <c r="BCM114" s="37"/>
      <c r="BCN114" s="37"/>
      <c r="BCO114" s="37"/>
      <c r="BCP114" s="37"/>
      <c r="BCQ114" s="37"/>
      <c r="BCR114" s="37"/>
      <c r="BCS114" s="37"/>
      <c r="BCT114" s="37"/>
      <c r="BCU114" s="37"/>
      <c r="BCV114" s="37"/>
      <c r="BCW114" s="37"/>
      <c r="BCX114" s="37"/>
      <c r="BCY114" s="37"/>
      <c r="BCZ114" s="37"/>
      <c r="BDA114" s="37"/>
      <c r="BDB114" s="37"/>
      <c r="BDC114" s="37"/>
      <c r="BDD114" s="37"/>
      <c r="BDE114" s="37"/>
      <c r="BDF114" s="37"/>
      <c r="BDG114" s="37"/>
      <c r="BDH114" s="37"/>
      <c r="BDI114" s="37"/>
      <c r="BDJ114" s="37"/>
      <c r="BDK114" s="37"/>
      <c r="BDL114" s="37"/>
      <c r="BDM114" s="37"/>
      <c r="BDN114" s="37"/>
      <c r="BDO114" s="37"/>
      <c r="BDP114" s="37"/>
      <c r="BDQ114" s="37"/>
    </row>
    <row r="115" spans="1:83 1325:1473" s="4" customFormat="1" x14ac:dyDescent="0.25">
      <c r="A115" s="12"/>
      <c r="B115" s="159"/>
      <c r="C115" s="160"/>
      <c r="D115" s="158"/>
      <c r="E115" s="161"/>
      <c r="F115" s="162"/>
      <c r="G115" s="12"/>
      <c r="H115" s="129" t="s">
        <v>177</v>
      </c>
      <c r="I115" s="12"/>
      <c r="J115" s="12"/>
      <c r="K115" s="12"/>
      <c r="L115" s="12"/>
      <c r="M115" s="12"/>
      <c r="N115" s="54"/>
      <c r="O115" s="54"/>
      <c r="P115" s="54"/>
      <c r="Q115" s="54"/>
      <c r="R115" s="54"/>
      <c r="S115" s="54"/>
      <c r="T115" s="54"/>
      <c r="U115" s="54"/>
      <c r="V115" s="54"/>
      <c r="W115" s="54"/>
      <c r="X115" s="54"/>
      <c r="Y115" s="54"/>
      <c r="Z115" s="25"/>
      <c r="AA115" s="25"/>
      <c r="AB115" s="25"/>
      <c r="AC115" s="25"/>
      <c r="AD115" s="25"/>
      <c r="AE115" s="25"/>
      <c r="AF115" s="25"/>
      <c r="AG115" s="25"/>
      <c r="AH115" s="25"/>
      <c r="AI115" s="25"/>
      <c r="AJ115" s="25"/>
      <c r="AK115" s="25"/>
      <c r="AL115" s="25"/>
      <c r="AM115" s="25"/>
      <c r="AN115" s="25"/>
      <c r="AO115" s="25"/>
      <c r="AP115" s="35"/>
      <c r="AQ115" s="36"/>
      <c r="AR115" s="36"/>
      <c r="AS115" s="36"/>
      <c r="AT115" s="36"/>
      <c r="AU115" s="36"/>
      <c r="AV115" s="36"/>
      <c r="AW115" s="36"/>
      <c r="AX115" s="36"/>
      <c r="AY115" s="36"/>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5"/>
      <c r="CA115" s="5"/>
      <c r="CB115" s="5"/>
      <c r="CC115" s="5"/>
      <c r="AXY115" s="37"/>
      <c r="AXZ115" s="37"/>
      <c r="AYA115" s="37"/>
      <c r="AYB115" s="37"/>
      <c r="AYC115" s="37"/>
      <c r="AYD115" s="37"/>
      <c r="AYE115" s="37"/>
      <c r="AYF115" s="37"/>
      <c r="AYG115" s="37"/>
      <c r="AYH115" s="37"/>
      <c r="AYI115" s="37"/>
      <c r="AYJ115" s="37"/>
      <c r="AYK115" s="37"/>
      <c r="AYL115" s="37"/>
      <c r="AYM115" s="37"/>
      <c r="AYN115" s="37"/>
      <c r="AYO115" s="37"/>
      <c r="AYP115" s="37"/>
      <c r="AYQ115" s="37"/>
      <c r="AYR115" s="37"/>
      <c r="AYS115" s="37"/>
      <c r="AYT115" s="37"/>
      <c r="AYU115" s="37"/>
      <c r="AYV115" s="37"/>
      <c r="AYW115" s="37"/>
      <c r="AYX115" s="37"/>
      <c r="AYY115" s="37"/>
      <c r="AYZ115" s="37"/>
      <c r="AZA115" s="37"/>
      <c r="AZB115" s="37"/>
      <c r="AZC115" s="37"/>
      <c r="AZD115" s="37"/>
      <c r="AZE115" s="37"/>
      <c r="AZF115" s="37"/>
      <c r="AZG115" s="37"/>
      <c r="AZH115" s="37"/>
      <c r="AZI115" s="37"/>
      <c r="AZJ115" s="37"/>
      <c r="AZK115" s="37"/>
      <c r="AZL115" s="37"/>
      <c r="AZM115" s="37"/>
      <c r="AZN115" s="37"/>
      <c r="AZO115" s="37"/>
      <c r="AZP115" s="37"/>
      <c r="AZQ115" s="37"/>
      <c r="AZR115" s="37"/>
      <c r="AZS115" s="37"/>
      <c r="AZT115" s="37"/>
      <c r="AZU115" s="37"/>
      <c r="AZV115" s="37"/>
      <c r="AZW115" s="37"/>
      <c r="AZX115" s="37"/>
      <c r="AZY115" s="37"/>
      <c r="AZZ115" s="37"/>
      <c r="BAA115" s="37"/>
      <c r="BAB115" s="37"/>
      <c r="BAC115" s="37"/>
      <c r="BAD115" s="37"/>
      <c r="BAE115" s="37"/>
      <c r="BAF115" s="37"/>
      <c r="BAG115" s="37"/>
      <c r="BAH115" s="37"/>
      <c r="BAI115" s="37"/>
      <c r="BAJ115" s="37"/>
      <c r="BAK115" s="37"/>
      <c r="BAL115" s="37"/>
      <c r="BAM115" s="37"/>
      <c r="BAN115" s="37"/>
      <c r="BAO115" s="37"/>
      <c r="BAP115" s="37"/>
      <c r="BAQ115" s="37"/>
      <c r="BAR115" s="37"/>
      <c r="BAS115" s="37"/>
      <c r="BAT115" s="37"/>
      <c r="BAU115" s="37"/>
      <c r="BAV115" s="37"/>
      <c r="BAW115" s="37"/>
      <c r="BAX115" s="37"/>
      <c r="BAY115" s="37"/>
      <c r="BAZ115" s="37"/>
      <c r="BBA115" s="37"/>
      <c r="BBB115" s="37"/>
      <c r="BBC115" s="37"/>
      <c r="BBD115" s="37"/>
      <c r="BBE115" s="37"/>
      <c r="BBF115" s="37"/>
      <c r="BBG115" s="37"/>
      <c r="BBH115" s="37"/>
      <c r="BBI115" s="37"/>
      <c r="BBJ115" s="37"/>
      <c r="BBK115" s="37"/>
      <c r="BBL115" s="37"/>
      <c r="BBM115" s="37"/>
      <c r="BBN115" s="37"/>
      <c r="BBO115" s="37"/>
      <c r="BBP115" s="37"/>
      <c r="BBQ115" s="37"/>
      <c r="BBR115" s="37"/>
      <c r="BBS115" s="37"/>
      <c r="BBT115" s="37"/>
      <c r="BBU115" s="37"/>
      <c r="BBV115" s="37"/>
      <c r="BBW115" s="37"/>
      <c r="BBX115" s="37"/>
      <c r="BBY115" s="37"/>
      <c r="BBZ115" s="37"/>
      <c r="BCA115" s="37"/>
      <c r="BCB115" s="37"/>
      <c r="BCC115" s="37"/>
      <c r="BCD115" s="37"/>
      <c r="BCE115" s="37"/>
      <c r="BCF115" s="37"/>
      <c r="BCG115" s="37"/>
      <c r="BCH115" s="37"/>
      <c r="BCI115" s="37"/>
      <c r="BCJ115" s="37"/>
      <c r="BCK115" s="37"/>
      <c r="BCL115" s="37"/>
      <c r="BCM115" s="37"/>
      <c r="BCN115" s="37"/>
      <c r="BCO115" s="37"/>
      <c r="BCP115" s="37"/>
      <c r="BCQ115" s="37"/>
      <c r="BCR115" s="37"/>
      <c r="BCS115" s="37"/>
      <c r="BCT115" s="37"/>
      <c r="BCU115" s="37"/>
      <c r="BCV115" s="37"/>
      <c r="BCW115" s="37"/>
      <c r="BCX115" s="37"/>
      <c r="BCY115" s="37"/>
      <c r="BCZ115" s="37"/>
      <c r="BDA115" s="37"/>
      <c r="BDB115" s="37"/>
      <c r="BDC115" s="37"/>
      <c r="BDD115" s="37"/>
      <c r="BDE115" s="37"/>
      <c r="BDF115" s="37"/>
      <c r="BDG115" s="37"/>
      <c r="BDH115" s="37"/>
      <c r="BDI115" s="37"/>
      <c r="BDJ115" s="37"/>
      <c r="BDK115" s="37"/>
      <c r="BDL115" s="37"/>
      <c r="BDM115" s="37"/>
      <c r="BDN115" s="37"/>
      <c r="BDO115" s="37"/>
      <c r="BDP115" s="37"/>
      <c r="BDQ115" s="37"/>
    </row>
    <row r="116" spans="1:83 1325:1473" s="4" customFormat="1" x14ac:dyDescent="0.25">
      <c r="A116" s="12"/>
      <c r="B116" s="159"/>
      <c r="C116" s="160"/>
      <c r="D116" s="158"/>
      <c r="E116" s="161"/>
      <c r="F116" s="162"/>
      <c r="G116" s="12"/>
      <c r="H116" s="129" t="s">
        <v>177</v>
      </c>
      <c r="I116" s="12"/>
      <c r="J116" s="12"/>
      <c r="K116" s="12"/>
      <c r="L116" s="12"/>
      <c r="M116" s="12"/>
      <c r="N116" s="54"/>
      <c r="O116" s="54"/>
      <c r="P116" s="54"/>
      <c r="Q116" s="54"/>
      <c r="R116" s="54"/>
      <c r="S116" s="54"/>
      <c r="T116" s="54"/>
      <c r="U116" s="54"/>
      <c r="V116" s="54"/>
      <c r="W116" s="54"/>
      <c r="X116" s="54"/>
      <c r="Y116" s="54"/>
      <c r="Z116" s="25"/>
      <c r="AA116" s="25"/>
      <c r="AB116" s="25"/>
      <c r="AC116" s="25"/>
      <c r="AD116" s="25"/>
      <c r="AE116" s="25"/>
      <c r="AF116" s="25"/>
      <c r="AG116" s="25"/>
      <c r="AH116" s="25"/>
      <c r="AI116" s="25"/>
      <c r="AJ116" s="25"/>
      <c r="AK116" s="25"/>
      <c r="AL116" s="25"/>
      <c r="AM116" s="25"/>
      <c r="AN116" s="25"/>
      <c r="AO116" s="25"/>
      <c r="AP116" s="35"/>
      <c r="AQ116" s="36"/>
      <c r="AR116" s="36"/>
      <c r="AS116" s="36"/>
      <c r="AT116" s="36"/>
      <c r="AU116" s="36"/>
      <c r="AV116" s="36"/>
      <c r="AW116" s="36"/>
      <c r="AX116" s="36"/>
      <c r="AY116" s="36"/>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5"/>
      <c r="CA116" s="5"/>
      <c r="CB116" s="5"/>
      <c r="CC116" s="5"/>
      <c r="AXY116" s="37"/>
      <c r="AXZ116" s="37"/>
      <c r="AYA116" s="37"/>
      <c r="AYB116" s="37"/>
      <c r="AYC116" s="37"/>
      <c r="AYD116" s="37"/>
      <c r="AYE116" s="37"/>
      <c r="AYF116" s="37"/>
      <c r="AYG116" s="37"/>
      <c r="AYH116" s="37"/>
      <c r="AYI116" s="37"/>
      <c r="AYJ116" s="37"/>
      <c r="AYK116" s="37"/>
      <c r="AYL116" s="37"/>
      <c r="AYM116" s="37"/>
      <c r="AYN116" s="37"/>
      <c r="AYO116" s="37"/>
      <c r="AYP116" s="37"/>
      <c r="AYQ116" s="37"/>
      <c r="AYR116" s="37"/>
      <c r="AYS116" s="37"/>
      <c r="AYT116" s="37"/>
      <c r="AYU116" s="37"/>
      <c r="AYV116" s="37"/>
      <c r="AYW116" s="37"/>
      <c r="AYX116" s="37"/>
      <c r="AYY116" s="37"/>
      <c r="AYZ116" s="37"/>
      <c r="AZA116" s="37"/>
      <c r="AZB116" s="37"/>
      <c r="AZC116" s="37"/>
      <c r="AZD116" s="37"/>
      <c r="AZE116" s="37"/>
      <c r="AZF116" s="37"/>
      <c r="AZG116" s="37"/>
      <c r="AZH116" s="37"/>
      <c r="AZI116" s="37"/>
      <c r="AZJ116" s="37"/>
      <c r="AZK116" s="37"/>
      <c r="AZL116" s="37"/>
      <c r="AZM116" s="37"/>
      <c r="AZN116" s="37"/>
      <c r="AZO116" s="37"/>
      <c r="AZP116" s="37"/>
      <c r="AZQ116" s="37"/>
      <c r="AZR116" s="37"/>
      <c r="AZS116" s="37"/>
      <c r="AZT116" s="37"/>
      <c r="AZU116" s="37"/>
      <c r="AZV116" s="37"/>
      <c r="AZW116" s="37"/>
      <c r="AZX116" s="37"/>
      <c r="AZY116" s="37"/>
      <c r="AZZ116" s="37"/>
      <c r="BAA116" s="37"/>
      <c r="BAB116" s="37"/>
      <c r="BAC116" s="37"/>
      <c r="BAD116" s="37"/>
      <c r="BAE116" s="37"/>
      <c r="BAF116" s="37"/>
      <c r="BAG116" s="37"/>
      <c r="BAH116" s="37"/>
      <c r="BAI116" s="37"/>
      <c r="BAJ116" s="37"/>
      <c r="BAK116" s="37"/>
      <c r="BAL116" s="37"/>
      <c r="BAM116" s="37"/>
      <c r="BAN116" s="37"/>
      <c r="BAO116" s="37"/>
      <c r="BAP116" s="37"/>
      <c r="BAQ116" s="37"/>
      <c r="BAR116" s="37"/>
      <c r="BAS116" s="37"/>
      <c r="BAT116" s="37"/>
      <c r="BAU116" s="37"/>
      <c r="BAV116" s="37"/>
      <c r="BAW116" s="37"/>
      <c r="BAX116" s="37"/>
      <c r="BAY116" s="37"/>
      <c r="BAZ116" s="37"/>
      <c r="BBA116" s="37"/>
      <c r="BBB116" s="37"/>
      <c r="BBC116" s="37"/>
      <c r="BBD116" s="37"/>
      <c r="BBE116" s="37"/>
      <c r="BBF116" s="37"/>
      <c r="BBG116" s="37"/>
      <c r="BBH116" s="37"/>
      <c r="BBI116" s="37"/>
      <c r="BBJ116" s="37"/>
      <c r="BBK116" s="37"/>
      <c r="BBL116" s="37"/>
      <c r="BBM116" s="37"/>
      <c r="BBN116" s="37"/>
      <c r="BBO116" s="37"/>
      <c r="BBP116" s="37"/>
      <c r="BBQ116" s="37"/>
      <c r="BBR116" s="37"/>
      <c r="BBS116" s="37"/>
      <c r="BBT116" s="37"/>
      <c r="BBU116" s="37"/>
      <c r="BBV116" s="37"/>
      <c r="BBW116" s="37"/>
      <c r="BBX116" s="37"/>
      <c r="BBY116" s="37"/>
      <c r="BBZ116" s="37"/>
      <c r="BCA116" s="37"/>
      <c r="BCB116" s="37"/>
      <c r="BCC116" s="37"/>
      <c r="BCD116" s="37"/>
      <c r="BCE116" s="37"/>
      <c r="BCF116" s="37"/>
      <c r="BCG116" s="37"/>
      <c r="BCH116" s="37"/>
      <c r="BCI116" s="37"/>
      <c r="BCJ116" s="37"/>
      <c r="BCK116" s="37"/>
      <c r="BCL116" s="37"/>
      <c r="BCM116" s="37"/>
      <c r="BCN116" s="37"/>
      <c r="BCO116" s="37"/>
      <c r="BCP116" s="37"/>
      <c r="BCQ116" s="37"/>
      <c r="BCR116" s="37"/>
      <c r="BCS116" s="37"/>
      <c r="BCT116" s="37"/>
      <c r="BCU116" s="37"/>
      <c r="BCV116" s="37"/>
      <c r="BCW116" s="37"/>
      <c r="BCX116" s="37"/>
      <c r="BCY116" s="37"/>
      <c r="BCZ116" s="37"/>
      <c r="BDA116" s="37"/>
      <c r="BDB116" s="37"/>
      <c r="BDC116" s="37"/>
      <c r="BDD116" s="37"/>
      <c r="BDE116" s="37"/>
      <c r="BDF116" s="37"/>
      <c r="BDG116" s="37"/>
      <c r="BDH116" s="37"/>
      <c r="BDI116" s="37"/>
      <c r="BDJ116" s="37"/>
      <c r="BDK116" s="37"/>
      <c r="BDL116" s="37"/>
      <c r="BDM116" s="37"/>
      <c r="BDN116" s="37"/>
      <c r="BDO116" s="37"/>
      <c r="BDP116" s="37"/>
      <c r="BDQ116" s="37"/>
    </row>
    <row r="117" spans="1:83 1325:1473" s="4" customFormat="1" ht="15.75" thickBot="1" x14ac:dyDescent="0.3">
      <c r="A117" s="12"/>
      <c r="B117" s="163"/>
      <c r="C117" s="160"/>
      <c r="D117" s="157"/>
      <c r="E117" s="161"/>
      <c r="F117" s="162"/>
      <c r="G117" s="12"/>
      <c r="H117" s="129" t="s">
        <v>177</v>
      </c>
      <c r="I117" s="12"/>
      <c r="J117" s="12"/>
      <c r="K117" s="12"/>
      <c r="L117" s="12"/>
      <c r="M117" s="12"/>
      <c r="N117" s="54"/>
      <c r="O117" s="54"/>
      <c r="P117" s="54"/>
      <c r="Q117" s="54"/>
      <c r="R117" s="54"/>
      <c r="S117" s="54"/>
      <c r="T117" s="54"/>
      <c r="U117" s="54"/>
      <c r="V117" s="54"/>
      <c r="W117" s="54"/>
      <c r="X117" s="54"/>
      <c r="Y117" s="25"/>
      <c r="Z117" s="25"/>
      <c r="AA117" s="25"/>
      <c r="AB117" s="25"/>
      <c r="AC117" s="25"/>
      <c r="AD117" s="25"/>
      <c r="AE117" s="25"/>
      <c r="AF117" s="25"/>
      <c r="AG117" s="25"/>
      <c r="AH117" s="25"/>
      <c r="AI117" s="25"/>
      <c r="AJ117" s="25"/>
      <c r="AK117" s="25"/>
      <c r="AL117" s="25"/>
      <c r="AM117" s="25"/>
      <c r="AN117" s="25"/>
      <c r="AO117" s="35"/>
      <c r="AP117" s="36"/>
      <c r="AQ117" s="36"/>
      <c r="AR117" s="36"/>
      <c r="AS117" s="36"/>
      <c r="AT117" s="36"/>
      <c r="AU117" s="36"/>
      <c r="AV117" s="36"/>
      <c r="AW117" s="36"/>
      <c r="AX117" s="36"/>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5"/>
      <c r="BZ117" s="5"/>
      <c r="CA117" s="5"/>
      <c r="CB117" s="5"/>
      <c r="AXY117" s="37"/>
      <c r="AXZ117" s="37"/>
      <c r="AYA117" s="37"/>
      <c r="AYB117" s="37"/>
      <c r="AYC117" s="37"/>
      <c r="AYD117" s="37"/>
      <c r="AYE117" s="37"/>
      <c r="AYF117" s="37"/>
      <c r="AYG117" s="37"/>
      <c r="AYH117" s="37"/>
      <c r="AYI117" s="37"/>
      <c r="AYJ117" s="37"/>
      <c r="AYK117" s="37"/>
      <c r="AYL117" s="37"/>
      <c r="AYM117" s="37"/>
      <c r="AYN117" s="37"/>
      <c r="AYO117" s="37"/>
      <c r="AYP117" s="37"/>
      <c r="AYQ117" s="37"/>
      <c r="AYR117" s="37"/>
      <c r="AYS117" s="37"/>
      <c r="AYT117" s="37"/>
      <c r="AYU117" s="37"/>
      <c r="AYV117" s="37"/>
      <c r="AYW117" s="37"/>
      <c r="AYX117" s="37"/>
      <c r="AYY117" s="37"/>
      <c r="AYZ117" s="37"/>
      <c r="AZA117" s="37"/>
      <c r="AZB117" s="37"/>
      <c r="AZC117" s="37"/>
      <c r="AZD117" s="37"/>
      <c r="AZE117" s="37"/>
      <c r="AZF117" s="37"/>
      <c r="AZG117" s="37"/>
      <c r="AZH117" s="37"/>
      <c r="AZI117" s="37"/>
      <c r="AZJ117" s="37"/>
      <c r="AZK117" s="37"/>
      <c r="AZL117" s="37"/>
      <c r="AZM117" s="37"/>
      <c r="AZN117" s="37"/>
      <c r="AZO117" s="37"/>
      <c r="AZP117" s="37"/>
      <c r="AZQ117" s="37"/>
      <c r="AZR117" s="37"/>
      <c r="AZS117" s="37"/>
      <c r="AZT117" s="37"/>
      <c r="AZU117" s="37"/>
      <c r="AZV117" s="37"/>
      <c r="AZW117" s="37"/>
      <c r="AZX117" s="37"/>
      <c r="AZY117" s="37"/>
      <c r="AZZ117" s="37"/>
      <c r="BAA117" s="37"/>
      <c r="BAB117" s="37"/>
      <c r="BAC117" s="37"/>
      <c r="BAD117" s="37"/>
      <c r="BAE117" s="37"/>
      <c r="BAF117" s="37"/>
      <c r="BAG117" s="37"/>
      <c r="BAH117" s="37"/>
      <c r="BAI117" s="37"/>
      <c r="BAJ117" s="37"/>
      <c r="BAK117" s="37"/>
      <c r="BAL117" s="37"/>
      <c r="BAM117" s="37"/>
      <c r="BAN117" s="37"/>
      <c r="BAO117" s="37"/>
      <c r="BAP117" s="37"/>
      <c r="BAQ117" s="37"/>
      <c r="BAR117" s="37"/>
      <c r="BAS117" s="37"/>
      <c r="BAT117" s="37"/>
      <c r="BAU117" s="37"/>
      <c r="BAV117" s="37"/>
      <c r="BAW117" s="37"/>
      <c r="BAX117" s="37"/>
      <c r="BAY117" s="37"/>
      <c r="BAZ117" s="37"/>
      <c r="BBA117" s="37"/>
      <c r="BBB117" s="37"/>
      <c r="BBC117" s="37"/>
      <c r="BBD117" s="37"/>
      <c r="BBE117" s="37"/>
      <c r="BBF117" s="37"/>
      <c r="BBG117" s="37"/>
      <c r="BBH117" s="37"/>
      <c r="BBI117" s="37"/>
      <c r="BBJ117" s="37"/>
      <c r="BBK117" s="37"/>
      <c r="BBL117" s="37"/>
      <c r="BBM117" s="37"/>
      <c r="BBN117" s="37"/>
      <c r="BBO117" s="37"/>
      <c r="BBP117" s="37"/>
      <c r="BBQ117" s="37"/>
      <c r="BBR117" s="37"/>
      <c r="BBS117" s="37"/>
      <c r="BBT117" s="37"/>
      <c r="BBU117" s="37"/>
      <c r="BBV117" s="37"/>
      <c r="BBW117" s="37"/>
      <c r="BBX117" s="37"/>
      <c r="BBY117" s="37"/>
      <c r="BBZ117" s="37"/>
      <c r="BCA117" s="37"/>
      <c r="BCB117" s="37"/>
      <c r="BCC117" s="37"/>
      <c r="BCD117" s="37"/>
      <c r="BCE117" s="37"/>
      <c r="BCF117" s="37"/>
      <c r="BCG117" s="37"/>
      <c r="BCH117" s="37"/>
      <c r="BCI117" s="37"/>
      <c r="BCJ117" s="37"/>
      <c r="BCK117" s="37"/>
      <c r="BCL117" s="37"/>
      <c r="BCM117" s="37"/>
      <c r="BCN117" s="37"/>
      <c r="BCO117" s="37"/>
      <c r="BCP117" s="37"/>
      <c r="BCQ117" s="37"/>
      <c r="BCR117" s="37"/>
      <c r="BCS117" s="37"/>
      <c r="BCT117" s="37"/>
      <c r="BCU117" s="37"/>
      <c r="BCV117" s="37"/>
      <c r="BCW117" s="37"/>
      <c r="BCX117" s="37"/>
      <c r="BCY117" s="37"/>
      <c r="BCZ117" s="37"/>
      <c r="BDA117" s="37"/>
      <c r="BDB117" s="37"/>
      <c r="BDC117" s="37"/>
      <c r="BDD117" s="37"/>
      <c r="BDE117" s="37"/>
      <c r="BDF117" s="37"/>
      <c r="BDG117" s="37"/>
      <c r="BDH117" s="37"/>
      <c r="BDI117" s="37"/>
      <c r="BDJ117" s="37"/>
      <c r="BDK117" s="37"/>
      <c r="BDL117" s="37"/>
      <c r="BDM117" s="37"/>
      <c r="BDN117" s="37"/>
      <c r="BDO117" s="37"/>
      <c r="BDP117" s="37"/>
      <c r="BDQ117" s="37"/>
    </row>
    <row r="118" spans="1:83 1325:1473" s="4" customFormat="1" x14ac:dyDescent="0.25">
      <c r="A118" s="12"/>
      <c r="B118" s="142"/>
      <c r="C118" s="143"/>
      <c r="D118" s="143"/>
      <c r="E118" s="143"/>
      <c r="F118" s="144"/>
      <c r="G118" s="12"/>
      <c r="H118" s="12"/>
      <c r="I118" s="12"/>
      <c r="J118" s="12"/>
      <c r="K118" s="12"/>
      <c r="L118" s="12"/>
      <c r="M118" s="12"/>
      <c r="N118" s="54"/>
      <c r="O118" s="54"/>
      <c r="P118" s="54"/>
      <c r="Q118" s="54"/>
      <c r="R118" s="54"/>
      <c r="S118" s="54"/>
      <c r="T118" s="54"/>
      <c r="U118" s="54"/>
      <c r="V118" s="54"/>
      <c r="W118" s="54"/>
      <c r="X118" s="54"/>
      <c r="Y118" s="54"/>
      <c r="Z118" s="25"/>
      <c r="AA118" s="25"/>
      <c r="AB118" s="25"/>
      <c r="AC118" s="25"/>
      <c r="AD118" s="25"/>
      <c r="AE118" s="25"/>
      <c r="AF118" s="25"/>
      <c r="AG118" s="25"/>
      <c r="AH118" s="25"/>
      <c r="AI118" s="25"/>
      <c r="AJ118" s="25"/>
      <c r="AK118" s="25"/>
      <c r="AL118" s="25"/>
      <c r="AM118" s="25"/>
      <c r="AN118" s="25"/>
      <c r="AO118" s="25"/>
      <c r="AP118" s="35"/>
      <c r="AQ118" s="36"/>
      <c r="AR118" s="36"/>
      <c r="AS118" s="36"/>
      <c r="AT118" s="36"/>
      <c r="AU118" s="36"/>
      <c r="AV118" s="36"/>
      <c r="AW118" s="36"/>
      <c r="AX118" s="36"/>
      <c r="AY118" s="36"/>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5"/>
      <c r="CA118" s="5"/>
      <c r="CB118" s="5"/>
      <c r="CC118" s="5"/>
      <c r="AXY118" s="37"/>
      <c r="AXZ118" s="37"/>
      <c r="AYA118" s="37"/>
      <c r="AYB118" s="37"/>
      <c r="AYC118" s="37"/>
      <c r="AYD118" s="37"/>
      <c r="AYE118" s="37"/>
      <c r="AYF118" s="37"/>
      <c r="AYG118" s="37"/>
      <c r="AYH118" s="37"/>
      <c r="AYI118" s="37"/>
      <c r="AYJ118" s="37"/>
      <c r="AYK118" s="37"/>
      <c r="AYL118" s="37"/>
      <c r="AYM118" s="37"/>
      <c r="AYN118" s="37"/>
      <c r="AYO118" s="37"/>
      <c r="AYP118" s="37"/>
      <c r="AYQ118" s="37"/>
      <c r="AYR118" s="37"/>
      <c r="AYS118" s="37"/>
      <c r="AYT118" s="37"/>
      <c r="AYU118" s="37"/>
      <c r="AYV118" s="37"/>
      <c r="AYW118" s="37"/>
      <c r="AYX118" s="37"/>
      <c r="AYY118" s="37"/>
      <c r="AYZ118" s="37"/>
      <c r="AZA118" s="37"/>
      <c r="AZB118" s="37"/>
      <c r="AZC118" s="37"/>
      <c r="AZD118" s="37"/>
      <c r="AZE118" s="37"/>
      <c r="AZF118" s="37"/>
      <c r="AZG118" s="37"/>
      <c r="AZH118" s="37"/>
      <c r="AZI118" s="37"/>
      <c r="AZJ118" s="37"/>
      <c r="AZK118" s="37"/>
      <c r="AZL118" s="37"/>
      <c r="AZM118" s="37"/>
      <c r="AZN118" s="37"/>
      <c r="AZO118" s="37"/>
      <c r="AZP118" s="37"/>
      <c r="AZQ118" s="37"/>
      <c r="AZR118" s="37"/>
      <c r="AZS118" s="37"/>
      <c r="AZT118" s="37"/>
      <c r="AZU118" s="37"/>
      <c r="AZV118" s="37"/>
      <c r="AZW118" s="37"/>
      <c r="AZX118" s="37"/>
      <c r="AZY118" s="37"/>
      <c r="AZZ118" s="37"/>
      <c r="BAA118" s="37"/>
      <c r="BAB118" s="37"/>
      <c r="BAC118" s="37"/>
      <c r="BAD118" s="37"/>
      <c r="BAE118" s="37"/>
      <c r="BAF118" s="37"/>
      <c r="BAG118" s="37"/>
      <c r="BAH118" s="37"/>
      <c r="BAI118" s="37"/>
      <c r="BAJ118" s="37"/>
      <c r="BAK118" s="37"/>
      <c r="BAL118" s="37"/>
      <c r="BAM118" s="37"/>
      <c r="BAN118" s="37"/>
      <c r="BAO118" s="37"/>
      <c r="BAP118" s="37"/>
      <c r="BAQ118" s="37"/>
      <c r="BAR118" s="37"/>
      <c r="BAS118" s="37"/>
      <c r="BAT118" s="37"/>
      <c r="BAU118" s="37"/>
      <c r="BAV118" s="37"/>
      <c r="BAW118" s="37"/>
      <c r="BAX118" s="37"/>
      <c r="BAY118" s="37"/>
      <c r="BAZ118" s="37"/>
      <c r="BBA118" s="37"/>
      <c r="BBB118" s="37"/>
      <c r="BBC118" s="37"/>
      <c r="BBD118" s="37"/>
      <c r="BBE118" s="37"/>
      <c r="BBF118" s="37"/>
      <c r="BBG118" s="37"/>
      <c r="BBH118" s="37"/>
      <c r="BBI118" s="37"/>
      <c r="BBJ118" s="37"/>
      <c r="BBK118" s="37"/>
      <c r="BBL118" s="37"/>
      <c r="BBM118" s="37"/>
      <c r="BBN118" s="37"/>
      <c r="BBO118" s="37"/>
      <c r="BBP118" s="37"/>
      <c r="BBQ118" s="37"/>
      <c r="BBR118" s="37"/>
      <c r="BBS118" s="37"/>
      <c r="BBT118" s="37"/>
      <c r="BBU118" s="37"/>
      <c r="BBV118" s="37"/>
      <c r="BBW118" s="37"/>
      <c r="BBX118" s="37"/>
      <c r="BBY118" s="37"/>
      <c r="BBZ118" s="37"/>
      <c r="BCA118" s="37"/>
      <c r="BCB118" s="37"/>
      <c r="BCC118" s="37"/>
      <c r="BCD118" s="37"/>
      <c r="BCE118" s="37"/>
      <c r="BCF118" s="37"/>
      <c r="BCG118" s="37"/>
      <c r="BCH118" s="37"/>
      <c r="BCI118" s="37"/>
      <c r="BCJ118" s="37"/>
      <c r="BCK118" s="37"/>
      <c r="BCL118" s="37"/>
      <c r="BCM118" s="37"/>
      <c r="BCN118" s="37"/>
      <c r="BCO118" s="37"/>
      <c r="BCP118" s="37"/>
      <c r="BCQ118" s="37"/>
      <c r="BCR118" s="37"/>
      <c r="BCS118" s="37"/>
      <c r="BCT118" s="37"/>
      <c r="BCU118" s="37"/>
      <c r="BCV118" s="37"/>
      <c r="BCW118" s="37"/>
      <c r="BCX118" s="37"/>
      <c r="BCY118" s="37"/>
      <c r="BCZ118" s="37"/>
      <c r="BDA118" s="37"/>
      <c r="BDB118" s="37"/>
      <c r="BDC118" s="37"/>
      <c r="BDD118" s="37"/>
      <c r="BDE118" s="37"/>
      <c r="BDF118" s="37"/>
      <c r="BDG118" s="37"/>
      <c r="BDH118" s="37"/>
      <c r="BDI118" s="37"/>
      <c r="BDJ118" s="37"/>
      <c r="BDK118" s="37"/>
      <c r="BDL118" s="37"/>
      <c r="BDM118" s="37"/>
      <c r="BDN118" s="37"/>
      <c r="BDO118" s="37"/>
      <c r="BDP118" s="37"/>
      <c r="BDQ118" s="37"/>
    </row>
    <row r="119" spans="1:83 1325:1473" s="4" customFormat="1" ht="15.75" x14ac:dyDescent="0.25">
      <c r="A119" s="12"/>
      <c r="B119" s="145"/>
      <c r="C119" s="146" t="s">
        <v>178</v>
      </c>
      <c r="D119" s="147"/>
      <c r="E119" s="147"/>
      <c r="F119" s="148"/>
      <c r="G119" s="12"/>
      <c r="H119" s="12"/>
      <c r="I119" s="12"/>
      <c r="J119" s="12"/>
      <c r="K119" s="12"/>
      <c r="L119" s="12"/>
      <c r="M119" s="12"/>
      <c r="N119" s="54"/>
      <c r="O119" s="54"/>
      <c r="P119" s="54"/>
      <c r="Q119" s="54"/>
      <c r="R119" s="54"/>
      <c r="S119" s="54"/>
      <c r="T119" s="54"/>
      <c r="U119" s="54"/>
      <c r="V119" s="54"/>
      <c r="W119" s="54"/>
      <c r="X119" s="54"/>
      <c r="Y119" s="54"/>
      <c r="Z119" s="25"/>
      <c r="AA119" s="25"/>
      <c r="AB119" s="25"/>
      <c r="AC119" s="25"/>
      <c r="AD119" s="25"/>
      <c r="AE119" s="25"/>
      <c r="AF119" s="25"/>
      <c r="AG119" s="25"/>
      <c r="AH119" s="25"/>
      <c r="AI119" s="25"/>
      <c r="AJ119" s="25"/>
      <c r="AK119" s="25"/>
      <c r="AL119" s="25"/>
      <c r="AM119" s="25"/>
      <c r="AN119" s="25"/>
      <c r="AO119" s="25"/>
      <c r="AP119" s="35"/>
      <c r="AQ119" s="36"/>
      <c r="AR119" s="36"/>
      <c r="AS119" s="36"/>
      <c r="AT119" s="36"/>
      <c r="AU119" s="36"/>
      <c r="AV119" s="36"/>
      <c r="AW119" s="36"/>
      <c r="AX119" s="36"/>
      <c r="AY119" s="36"/>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5"/>
      <c r="CA119" s="5"/>
      <c r="CB119" s="5"/>
      <c r="CC119" s="5"/>
      <c r="AXY119" s="37"/>
      <c r="AXZ119" s="37"/>
      <c r="AYA119" s="37"/>
      <c r="AYB119" s="37"/>
      <c r="AYC119" s="37"/>
      <c r="AYD119" s="37"/>
      <c r="AYE119" s="37"/>
      <c r="AYF119" s="37"/>
      <c r="AYG119" s="37"/>
      <c r="AYH119" s="37"/>
      <c r="AYI119" s="37"/>
      <c r="AYJ119" s="37"/>
      <c r="AYK119" s="37"/>
      <c r="AYL119" s="37"/>
      <c r="AYM119" s="37"/>
      <c r="AYN119" s="37"/>
      <c r="AYO119" s="37"/>
      <c r="AYP119" s="37"/>
      <c r="AYQ119" s="37"/>
      <c r="AYR119" s="37"/>
      <c r="AYS119" s="37"/>
      <c r="AYT119" s="37"/>
      <c r="AYU119" s="37"/>
      <c r="AYV119" s="37"/>
      <c r="AYW119" s="37"/>
      <c r="AYX119" s="37"/>
      <c r="AYY119" s="37"/>
      <c r="AYZ119" s="37"/>
      <c r="AZA119" s="37"/>
      <c r="AZB119" s="37"/>
      <c r="AZC119" s="37"/>
      <c r="AZD119" s="37"/>
      <c r="AZE119" s="37"/>
      <c r="AZF119" s="37"/>
      <c r="AZG119" s="37"/>
      <c r="AZH119" s="37"/>
      <c r="AZI119" s="37"/>
      <c r="AZJ119" s="37"/>
      <c r="AZK119" s="37"/>
      <c r="AZL119" s="37"/>
      <c r="AZM119" s="37"/>
      <c r="AZN119" s="37"/>
      <c r="AZO119" s="37"/>
      <c r="AZP119" s="37"/>
      <c r="AZQ119" s="37"/>
      <c r="AZR119" s="37"/>
      <c r="AZS119" s="37"/>
      <c r="AZT119" s="37"/>
      <c r="AZU119" s="37"/>
      <c r="AZV119" s="37"/>
      <c r="AZW119" s="37"/>
      <c r="AZX119" s="37"/>
      <c r="AZY119" s="37"/>
      <c r="AZZ119" s="37"/>
      <c r="BAA119" s="37"/>
      <c r="BAB119" s="37"/>
      <c r="BAC119" s="37"/>
      <c r="BAD119" s="37"/>
      <c r="BAE119" s="37"/>
      <c r="BAF119" s="37"/>
      <c r="BAG119" s="37"/>
      <c r="BAH119" s="37"/>
      <c r="BAI119" s="37"/>
      <c r="BAJ119" s="37"/>
      <c r="BAK119" s="37"/>
      <c r="BAL119" s="37"/>
      <c r="BAM119" s="37"/>
      <c r="BAN119" s="37"/>
      <c r="BAO119" s="37"/>
      <c r="BAP119" s="37"/>
      <c r="BAQ119" s="37"/>
      <c r="BAR119" s="37"/>
      <c r="BAS119" s="37"/>
      <c r="BAT119" s="37"/>
      <c r="BAU119" s="37"/>
      <c r="BAV119" s="37"/>
      <c r="BAW119" s="37"/>
      <c r="BAX119" s="37"/>
      <c r="BAY119" s="37"/>
      <c r="BAZ119" s="37"/>
      <c r="BBA119" s="37"/>
      <c r="BBB119" s="37"/>
      <c r="BBC119" s="37"/>
      <c r="BBD119" s="37"/>
      <c r="BBE119" s="37"/>
      <c r="BBF119" s="37"/>
      <c r="BBG119" s="37"/>
      <c r="BBH119" s="37"/>
      <c r="BBI119" s="37"/>
      <c r="BBJ119" s="37"/>
      <c r="BBK119" s="37"/>
      <c r="BBL119" s="37"/>
      <c r="BBM119" s="37"/>
      <c r="BBN119" s="37"/>
      <c r="BBO119" s="37"/>
      <c r="BBP119" s="37"/>
      <c r="BBQ119" s="37"/>
      <c r="BBR119" s="37"/>
      <c r="BBS119" s="37"/>
      <c r="BBT119" s="37"/>
      <c r="BBU119" s="37"/>
      <c r="BBV119" s="37"/>
      <c r="BBW119" s="37"/>
      <c r="BBX119" s="37"/>
      <c r="BBY119" s="37"/>
      <c r="BBZ119" s="37"/>
      <c r="BCA119" s="37"/>
      <c r="BCB119" s="37"/>
      <c r="BCC119" s="37"/>
      <c r="BCD119" s="37"/>
      <c r="BCE119" s="37"/>
      <c r="BCF119" s="37"/>
      <c r="BCG119" s="37"/>
      <c r="BCH119" s="37"/>
      <c r="BCI119" s="37"/>
      <c r="BCJ119" s="37"/>
      <c r="BCK119" s="37"/>
      <c r="BCL119" s="37"/>
      <c r="BCM119" s="37"/>
      <c r="BCN119" s="37"/>
      <c r="BCO119" s="37"/>
      <c r="BCP119" s="37"/>
      <c r="BCQ119" s="37"/>
      <c r="BCR119" s="37"/>
      <c r="BCS119" s="37"/>
      <c r="BCT119" s="37"/>
      <c r="BCU119" s="37"/>
      <c r="BCV119" s="37"/>
      <c r="BCW119" s="37"/>
      <c r="BCX119" s="37"/>
      <c r="BCY119" s="37"/>
      <c r="BCZ119" s="37"/>
      <c r="BDA119" s="37"/>
      <c r="BDB119" s="37"/>
      <c r="BDC119" s="37"/>
      <c r="BDD119" s="37"/>
      <c r="BDE119" s="37"/>
      <c r="BDF119" s="37"/>
      <c r="BDG119" s="37"/>
      <c r="BDH119" s="37"/>
      <c r="BDI119" s="37"/>
      <c r="BDJ119" s="37"/>
      <c r="BDK119" s="37"/>
      <c r="BDL119" s="37"/>
      <c r="BDM119" s="37"/>
      <c r="BDN119" s="37"/>
      <c r="BDO119" s="37"/>
      <c r="BDP119" s="37"/>
      <c r="BDQ119" s="37"/>
    </row>
    <row r="120" spans="1:83 1325:1473" s="4" customFormat="1" ht="15.75" thickBot="1" x14ac:dyDescent="0.3">
      <c r="A120" s="12"/>
      <c r="B120" s="149"/>
      <c r="C120" s="150"/>
      <c r="D120" s="150"/>
      <c r="E120" s="150"/>
      <c r="F120" s="151"/>
      <c r="G120" s="12"/>
      <c r="H120" s="12"/>
      <c r="I120" s="12"/>
      <c r="J120" s="12"/>
      <c r="K120" s="12"/>
      <c r="L120" s="12"/>
      <c r="M120" s="12"/>
      <c r="N120" s="54"/>
      <c r="O120" s="54"/>
      <c r="P120" s="54"/>
      <c r="Q120" s="54"/>
      <c r="R120" s="54"/>
      <c r="S120" s="54"/>
      <c r="T120" s="54"/>
      <c r="U120" s="54"/>
      <c r="V120" s="54"/>
      <c r="W120" s="54"/>
      <c r="X120" s="54"/>
      <c r="Y120" s="54"/>
      <c r="Z120" s="25"/>
      <c r="AA120" s="25"/>
      <c r="AB120" s="25"/>
      <c r="AC120" s="25"/>
      <c r="AD120" s="25"/>
      <c r="AE120" s="25"/>
      <c r="AF120" s="25"/>
      <c r="AG120" s="25"/>
      <c r="AH120" s="25"/>
      <c r="AI120" s="25"/>
      <c r="AJ120" s="25"/>
      <c r="AK120" s="25"/>
      <c r="AL120" s="25"/>
      <c r="AM120" s="25"/>
      <c r="AN120" s="25"/>
      <c r="AO120" s="25"/>
      <c r="AP120" s="35"/>
      <c r="AQ120" s="36"/>
      <c r="AR120" s="36"/>
      <c r="AS120" s="36"/>
      <c r="AT120" s="36"/>
      <c r="AU120" s="36"/>
      <c r="AV120" s="36"/>
      <c r="AW120" s="36"/>
      <c r="AX120" s="36"/>
      <c r="AY120" s="36"/>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5"/>
      <c r="CA120" s="5"/>
      <c r="CB120" s="5"/>
      <c r="CC120" s="5"/>
      <c r="AXY120" s="37"/>
      <c r="AXZ120" s="37"/>
      <c r="AYA120" s="37"/>
      <c r="AYB120" s="37"/>
      <c r="AYC120" s="37"/>
      <c r="AYD120" s="37"/>
      <c r="AYE120" s="37"/>
      <c r="AYF120" s="37"/>
      <c r="AYG120" s="37"/>
      <c r="AYH120" s="37"/>
      <c r="AYI120" s="37"/>
      <c r="AYJ120" s="37"/>
      <c r="AYK120" s="37"/>
      <c r="AYL120" s="37"/>
      <c r="AYM120" s="37"/>
      <c r="AYN120" s="37"/>
      <c r="AYO120" s="37"/>
      <c r="AYP120" s="37"/>
      <c r="AYQ120" s="37"/>
      <c r="AYR120" s="37"/>
      <c r="AYS120" s="37"/>
      <c r="AYT120" s="37"/>
      <c r="AYU120" s="37"/>
      <c r="AYV120" s="37"/>
      <c r="AYW120" s="37"/>
      <c r="AYX120" s="37"/>
      <c r="AYY120" s="37"/>
      <c r="AYZ120" s="37"/>
      <c r="AZA120" s="37"/>
      <c r="AZB120" s="37"/>
      <c r="AZC120" s="37"/>
      <c r="AZD120" s="37"/>
      <c r="AZE120" s="37"/>
      <c r="AZF120" s="37"/>
      <c r="AZG120" s="37"/>
      <c r="AZH120" s="37"/>
      <c r="AZI120" s="37"/>
      <c r="AZJ120" s="37"/>
      <c r="AZK120" s="37"/>
      <c r="AZL120" s="37"/>
      <c r="AZM120" s="37"/>
      <c r="AZN120" s="37"/>
      <c r="AZO120" s="37"/>
      <c r="AZP120" s="37"/>
      <c r="AZQ120" s="37"/>
      <c r="AZR120" s="37"/>
      <c r="AZS120" s="37"/>
      <c r="AZT120" s="37"/>
      <c r="AZU120" s="37"/>
      <c r="AZV120" s="37"/>
      <c r="AZW120" s="37"/>
      <c r="AZX120" s="37"/>
      <c r="AZY120" s="37"/>
      <c r="AZZ120" s="37"/>
      <c r="BAA120" s="37"/>
      <c r="BAB120" s="37"/>
      <c r="BAC120" s="37"/>
      <c r="BAD120" s="37"/>
      <c r="BAE120" s="37"/>
      <c r="BAF120" s="37"/>
      <c r="BAG120" s="37"/>
      <c r="BAH120" s="37"/>
      <c r="BAI120" s="37"/>
      <c r="BAJ120" s="37"/>
      <c r="BAK120" s="37"/>
      <c r="BAL120" s="37"/>
      <c r="BAM120" s="37"/>
      <c r="BAN120" s="37"/>
      <c r="BAO120" s="37"/>
      <c r="BAP120" s="37"/>
      <c r="BAQ120" s="37"/>
      <c r="BAR120" s="37"/>
      <c r="BAS120" s="37"/>
      <c r="BAT120" s="37"/>
      <c r="BAU120" s="37"/>
      <c r="BAV120" s="37"/>
      <c r="BAW120" s="37"/>
      <c r="BAX120" s="37"/>
      <c r="BAY120" s="37"/>
      <c r="BAZ120" s="37"/>
      <c r="BBA120" s="37"/>
      <c r="BBB120" s="37"/>
      <c r="BBC120" s="37"/>
      <c r="BBD120" s="37"/>
      <c r="BBE120" s="37"/>
      <c r="BBF120" s="37"/>
      <c r="BBG120" s="37"/>
      <c r="BBH120" s="37"/>
      <c r="BBI120" s="37"/>
      <c r="BBJ120" s="37"/>
      <c r="BBK120" s="37"/>
      <c r="BBL120" s="37"/>
      <c r="BBM120" s="37"/>
      <c r="BBN120" s="37"/>
      <c r="BBO120" s="37"/>
      <c r="BBP120" s="37"/>
      <c r="BBQ120" s="37"/>
      <c r="BBR120" s="37"/>
      <c r="BBS120" s="37"/>
      <c r="BBT120" s="37"/>
      <c r="BBU120" s="37"/>
      <c r="BBV120" s="37"/>
      <c r="BBW120" s="37"/>
      <c r="BBX120" s="37"/>
      <c r="BBY120" s="37"/>
      <c r="BBZ120" s="37"/>
      <c r="BCA120" s="37"/>
      <c r="BCB120" s="37"/>
      <c r="BCC120" s="37"/>
      <c r="BCD120" s="37"/>
      <c r="BCE120" s="37"/>
      <c r="BCF120" s="37"/>
      <c r="BCG120" s="37"/>
      <c r="BCH120" s="37"/>
      <c r="BCI120" s="37"/>
      <c r="BCJ120" s="37"/>
      <c r="BCK120" s="37"/>
      <c r="BCL120" s="37"/>
      <c r="BCM120" s="37"/>
      <c r="BCN120" s="37"/>
      <c r="BCO120" s="37"/>
      <c r="BCP120" s="37"/>
      <c r="BCQ120" s="37"/>
      <c r="BCR120" s="37"/>
      <c r="BCS120" s="37"/>
      <c r="BCT120" s="37"/>
      <c r="BCU120" s="37"/>
      <c r="BCV120" s="37"/>
      <c r="BCW120" s="37"/>
      <c r="BCX120" s="37"/>
      <c r="BCY120" s="37"/>
      <c r="BCZ120" s="37"/>
      <c r="BDA120" s="37"/>
      <c r="BDB120" s="37"/>
      <c r="BDC120" s="37"/>
      <c r="BDD120" s="37"/>
      <c r="BDE120" s="37"/>
      <c r="BDF120" s="37"/>
      <c r="BDG120" s="37"/>
      <c r="BDH120" s="37"/>
      <c r="BDI120" s="37"/>
      <c r="BDJ120" s="37"/>
      <c r="BDK120" s="37"/>
      <c r="BDL120" s="37"/>
      <c r="BDM120" s="37"/>
      <c r="BDN120" s="37"/>
      <c r="BDO120" s="37"/>
      <c r="BDP120" s="37"/>
      <c r="BDQ120" s="37"/>
    </row>
    <row r="121" spans="1:83 1325:1473" s="4" customFormat="1" x14ac:dyDescent="0.25">
      <c r="A121" s="12"/>
      <c r="B121" s="191" t="s">
        <v>226</v>
      </c>
      <c r="D121" s="12"/>
      <c r="E121" s="12"/>
      <c r="F121" s="12"/>
      <c r="G121" s="12"/>
      <c r="H121" s="12"/>
      <c r="I121" s="12"/>
      <c r="J121" s="12"/>
      <c r="K121" s="12"/>
      <c r="L121" s="12"/>
      <c r="M121" s="12"/>
      <c r="N121" s="54"/>
      <c r="O121" s="54"/>
      <c r="P121" s="54"/>
      <c r="Q121" s="54"/>
      <c r="R121" s="54"/>
      <c r="S121" s="54"/>
      <c r="T121" s="54"/>
      <c r="U121" s="54"/>
      <c r="V121" s="54"/>
      <c r="W121" s="54"/>
      <c r="X121" s="54"/>
      <c r="Y121" s="54"/>
      <c r="Z121" s="54"/>
      <c r="AA121" s="54"/>
      <c r="AB121" s="54"/>
      <c r="AC121" s="54"/>
      <c r="AD121" s="54"/>
      <c r="AE121" s="19"/>
      <c r="AF121" s="25"/>
      <c r="AG121" s="25"/>
      <c r="AH121" s="25"/>
      <c r="AI121" s="25"/>
      <c r="AJ121" s="25"/>
      <c r="AK121" s="25"/>
      <c r="AL121" s="25"/>
      <c r="AM121" s="25"/>
      <c r="AN121" s="25"/>
      <c r="AO121" s="25"/>
      <c r="AP121" s="25"/>
      <c r="AQ121" s="25"/>
      <c r="AR121" s="25"/>
      <c r="AS121" s="25"/>
      <c r="AT121" s="25"/>
      <c r="AU121" s="25"/>
      <c r="AV121" s="35"/>
      <c r="AW121" s="36"/>
      <c r="AX121" s="36"/>
      <c r="AY121" s="36"/>
      <c r="AZ121" s="36"/>
      <c r="BA121" s="36"/>
      <c r="BB121" s="36"/>
      <c r="BC121" s="36"/>
      <c r="BD121" s="36"/>
      <c r="BE121" s="36"/>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AXY121" s="37"/>
      <c r="AXZ121" s="37"/>
      <c r="AYA121" s="37"/>
      <c r="AYB121" s="37"/>
      <c r="AYC121" s="37"/>
      <c r="AYD121" s="37"/>
      <c r="AYE121" s="37"/>
      <c r="AYF121" s="37"/>
      <c r="AYG121" s="37"/>
      <c r="AYH121" s="37"/>
      <c r="AYI121" s="37"/>
      <c r="AYJ121" s="37"/>
      <c r="AYK121" s="37"/>
      <c r="AYL121" s="37"/>
      <c r="AYM121" s="37"/>
      <c r="AYN121" s="37"/>
      <c r="AYO121" s="37"/>
      <c r="AYP121" s="37"/>
      <c r="AYQ121" s="37"/>
      <c r="AYR121" s="37"/>
      <c r="AYS121" s="37"/>
      <c r="AYT121" s="37"/>
      <c r="AYU121" s="37"/>
      <c r="AYV121" s="37"/>
      <c r="AYW121" s="37"/>
      <c r="AYX121" s="37"/>
      <c r="AYY121" s="37"/>
      <c r="AYZ121" s="37"/>
      <c r="AZA121" s="37"/>
      <c r="AZB121" s="37"/>
      <c r="AZC121" s="37"/>
      <c r="AZD121" s="37"/>
      <c r="AZE121" s="37"/>
      <c r="AZF121" s="37"/>
      <c r="AZG121" s="37"/>
      <c r="AZH121" s="37"/>
      <c r="AZI121" s="37"/>
      <c r="AZJ121" s="37"/>
      <c r="AZK121" s="37"/>
      <c r="AZL121" s="37"/>
      <c r="AZM121" s="37"/>
      <c r="AZN121" s="37"/>
      <c r="AZO121" s="37"/>
      <c r="AZP121" s="37"/>
      <c r="AZQ121" s="37"/>
      <c r="AZR121" s="37"/>
      <c r="AZS121" s="37"/>
      <c r="AZT121" s="37"/>
      <c r="AZU121" s="37"/>
      <c r="AZV121" s="37"/>
      <c r="AZW121" s="37"/>
      <c r="AZX121" s="37"/>
      <c r="AZY121" s="37"/>
      <c r="AZZ121" s="37"/>
      <c r="BAA121" s="37"/>
      <c r="BAB121" s="37"/>
      <c r="BAC121" s="37"/>
      <c r="BAD121" s="37"/>
      <c r="BAE121" s="37"/>
      <c r="BAF121" s="37"/>
      <c r="BAG121" s="37"/>
      <c r="BAH121" s="37"/>
      <c r="BAI121" s="37"/>
      <c r="BAJ121" s="37"/>
      <c r="BAK121" s="37"/>
      <c r="BAL121" s="37"/>
      <c r="BAM121" s="37"/>
      <c r="BAN121" s="37"/>
      <c r="BAO121" s="37"/>
      <c r="BAP121" s="37"/>
      <c r="BAQ121" s="37"/>
      <c r="BAR121" s="37"/>
      <c r="BAS121" s="37"/>
      <c r="BAT121" s="37"/>
      <c r="BAU121" s="37"/>
      <c r="BAV121" s="37"/>
      <c r="BAW121" s="37"/>
      <c r="BAX121" s="37"/>
      <c r="BAY121" s="37"/>
      <c r="BAZ121" s="37"/>
      <c r="BBA121" s="37"/>
      <c r="BBB121" s="37"/>
      <c r="BBC121" s="37"/>
      <c r="BBD121" s="37"/>
      <c r="BBE121" s="37"/>
      <c r="BBF121" s="37"/>
      <c r="BBG121" s="37"/>
      <c r="BBH121" s="37"/>
      <c r="BBI121" s="37"/>
      <c r="BBJ121" s="37"/>
      <c r="BBK121" s="37"/>
      <c r="BBL121" s="37"/>
      <c r="BBM121" s="37"/>
      <c r="BBN121" s="37"/>
      <c r="BBO121" s="37"/>
      <c r="BBP121" s="37"/>
      <c r="BBQ121" s="37"/>
      <c r="BBR121" s="37"/>
      <c r="BBS121" s="37"/>
      <c r="BBT121" s="37"/>
      <c r="BBU121" s="37"/>
      <c r="BBV121" s="37"/>
      <c r="BBW121" s="37"/>
      <c r="BBX121" s="37"/>
      <c r="BBY121" s="37"/>
      <c r="BBZ121" s="37"/>
      <c r="BCA121" s="37"/>
      <c r="BCB121" s="37"/>
      <c r="BCC121" s="37"/>
      <c r="BCD121" s="37"/>
      <c r="BCE121" s="37"/>
      <c r="BCF121" s="37"/>
      <c r="BCG121" s="37"/>
      <c r="BCH121" s="37"/>
      <c r="BCI121" s="37"/>
      <c r="BCJ121" s="37"/>
      <c r="BCK121" s="37"/>
      <c r="BCL121" s="37"/>
      <c r="BCM121" s="37"/>
      <c r="BCN121" s="37"/>
      <c r="BCO121" s="37"/>
      <c r="BCP121" s="37"/>
      <c r="BCQ121" s="37"/>
      <c r="BCR121" s="37"/>
      <c r="BCS121" s="37"/>
      <c r="BCT121" s="37"/>
      <c r="BCU121" s="37"/>
      <c r="BCV121" s="37"/>
      <c r="BCW121" s="37"/>
      <c r="BCX121" s="37"/>
      <c r="BCY121" s="37"/>
      <c r="BCZ121" s="37"/>
      <c r="BDA121" s="37"/>
      <c r="BDB121" s="37"/>
      <c r="BDC121" s="37"/>
      <c r="BDD121" s="37"/>
      <c r="BDE121" s="37"/>
      <c r="BDF121" s="37"/>
      <c r="BDG121" s="37"/>
      <c r="BDH121" s="37"/>
      <c r="BDI121" s="37"/>
      <c r="BDJ121" s="37"/>
      <c r="BDK121" s="37"/>
      <c r="BDL121" s="37"/>
      <c r="BDM121" s="37"/>
      <c r="BDN121" s="37"/>
      <c r="BDO121" s="37"/>
      <c r="BDP121" s="37"/>
      <c r="BDQ121" s="37"/>
    </row>
    <row r="122" spans="1:83 1325:1473" x14ac:dyDescent="0.25">
      <c r="A122" s="12"/>
      <c r="B122" s="12"/>
      <c r="D122" s="12"/>
      <c r="E122" s="12"/>
      <c r="F122" s="12"/>
      <c r="G122" s="12"/>
      <c r="H122" s="12"/>
      <c r="I122" s="12"/>
      <c r="J122" s="12"/>
      <c r="K122" s="12"/>
      <c r="L122" s="12"/>
    </row>
    <row r="123" spans="1:83 1325:1473" x14ac:dyDescent="0.25">
      <c r="A123" s="12"/>
      <c r="B123" s="12"/>
      <c r="C123" s="12"/>
      <c r="D123" s="12"/>
      <c r="E123" s="12"/>
      <c r="F123" s="12"/>
      <c r="G123" s="12"/>
      <c r="H123" s="12"/>
      <c r="I123" s="12"/>
      <c r="J123" s="12"/>
      <c r="K123" s="12"/>
      <c r="L123" s="12"/>
    </row>
    <row r="124" spans="1:83 1325:1473" x14ac:dyDescent="0.25">
      <c r="A124" s="12"/>
      <c r="B124" s="12"/>
      <c r="C124" s="12"/>
      <c r="D124" s="12"/>
      <c r="E124" s="12"/>
      <c r="F124" s="12"/>
      <c r="G124" s="12"/>
      <c r="H124" s="12"/>
      <c r="I124" s="12"/>
      <c r="J124" s="12"/>
      <c r="K124" s="12"/>
      <c r="L124" s="12"/>
    </row>
    <row r="125" spans="1:83 1325:1473" x14ac:dyDescent="0.25">
      <c r="A125" s="12"/>
      <c r="B125" s="12"/>
      <c r="C125" s="12"/>
      <c r="D125" s="12"/>
      <c r="E125" s="12"/>
      <c r="F125" s="12"/>
      <c r="G125" s="12"/>
      <c r="H125" s="12"/>
      <c r="I125" s="12"/>
      <c r="J125" s="12"/>
      <c r="K125" s="12"/>
      <c r="L125" s="12"/>
    </row>
    <row r="126" spans="1:83 1325:1473"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row>
    <row r="127" spans="1:83 1325:1473"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row>
    <row r="128" spans="1:83 1325:1473"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row>
    <row r="129" spans="1:51"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row>
    <row r="130" spans="1:51"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row>
    <row r="131" spans="1:51"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row>
    <row r="132" spans="1:51"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row>
    <row r="133" spans="1:51"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row>
    <row r="134" spans="1:51"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row>
    <row r="135" spans="1:51"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row>
    <row r="136" spans="1:51"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row>
    <row r="137" spans="1:51"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row>
    <row r="138" spans="1:51"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row>
    <row r="139" spans="1:51"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row>
    <row r="140" spans="1:51"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row>
    <row r="141" spans="1:51"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row>
    <row r="142" spans="1:51"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row>
    <row r="143" spans="1:51"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row>
    <row r="144" spans="1:51"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row>
    <row r="145" spans="1:51"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row>
    <row r="146" spans="1:51"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row>
    <row r="147" spans="1:51"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row>
    <row r="148" spans="1:51"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row>
    <row r="149" spans="1:51"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row>
    <row r="150" spans="1:51"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row>
    <row r="151" spans="1:51"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row>
    <row r="152" spans="1:51"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row>
    <row r="153" spans="1:51"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row>
    <row r="154" spans="1:51"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row>
    <row r="155" spans="1:51"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row>
    <row r="156" spans="1:51"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row>
    <row r="157" spans="1:51"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row>
    <row r="158" spans="1:51"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row>
    <row r="159" spans="1:51"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row>
    <row r="160" spans="1:51"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row>
    <row r="161" spans="1:51"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row>
    <row r="162" spans="1:51"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row>
    <row r="163" spans="1:51"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row>
    <row r="164" spans="1:51"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row>
    <row r="165" spans="1:51"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row>
    <row r="166" spans="1:51"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row>
    <row r="167" spans="1:51"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row>
    <row r="168" spans="1:51"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row>
    <row r="169" spans="1:51"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row>
    <row r="170" spans="1:51"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row>
    <row r="171" spans="1:51"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row>
    <row r="172" spans="1:51"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row>
    <row r="173" spans="1:51"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row>
    <row r="174" spans="1:51"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row>
    <row r="175" spans="1:51"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row>
    <row r="176" spans="1:51"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row>
    <row r="177" spans="1:51"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row>
    <row r="178" spans="1:51"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row>
    <row r="179" spans="1:51"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row>
    <row r="180" spans="1:51"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row>
    <row r="181" spans="1:51"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row>
    <row r="182" spans="1:51"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row>
    <row r="183" spans="1:51"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row>
    <row r="184" spans="1:51"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row>
    <row r="185" spans="1:51"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row>
    <row r="186" spans="1:51"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row>
    <row r="187" spans="1:51"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row>
    <row r="188" spans="1:51"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row>
    <row r="189" spans="1:51"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row>
    <row r="190" spans="1:51"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row>
    <row r="191" spans="1:51"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row>
    <row r="192" spans="1:51"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row>
    <row r="193" spans="1:51"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row>
    <row r="194" spans="1:51"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row>
    <row r="195" spans="1:51"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row>
    <row r="196" spans="1:51"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row>
    <row r="197" spans="1:51"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row>
    <row r="198" spans="1:51"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row>
    <row r="199" spans="1:51"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row>
    <row r="200" spans="1:51"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row>
    <row r="201" spans="1:51"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row>
    <row r="202" spans="1:51"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row>
    <row r="203" spans="1:51"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row>
    <row r="204" spans="1:51"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row>
    <row r="205" spans="1:51"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row>
    <row r="206" spans="1:51"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row>
    <row r="207" spans="1:51"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row>
    <row r="208" spans="1:51"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row>
    <row r="209" spans="1:51"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row>
    <row r="210" spans="1:51"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row>
    <row r="211" spans="1:51"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row>
    <row r="212" spans="1:51"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row>
    <row r="213" spans="1:51"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row>
    <row r="214" spans="1:51"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row>
    <row r="215" spans="1:51"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row>
    <row r="216" spans="1:51"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row>
    <row r="217" spans="1:51"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row>
    <row r="218" spans="1:51"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row>
    <row r="219" spans="1:51"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row>
    <row r="220" spans="1:51"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row>
    <row r="221" spans="1:51"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row>
    <row r="222" spans="1:51"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row>
    <row r="223" spans="1:51"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row>
    <row r="224" spans="1:51"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row>
    <row r="225" spans="1:51"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row>
    <row r="226" spans="1:51"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row>
    <row r="227" spans="1:51"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row>
    <row r="228" spans="1:51"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row>
    <row r="229" spans="1:51"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row>
    <row r="230" spans="1:51"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row>
    <row r="231" spans="1:51"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row>
    <row r="232" spans="1:51"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row>
    <row r="233" spans="1:51"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row>
    <row r="234" spans="1:51"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row>
    <row r="235" spans="1:51"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row>
    <row r="236" spans="1:51"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row>
    <row r="237" spans="1:51"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row>
    <row r="238" spans="1:51"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row>
    <row r="239" spans="1:51"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row>
    <row r="240" spans="1:51"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row>
    <row r="241" spans="1:51"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row>
    <row r="242" spans="1:51"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row>
    <row r="243" spans="1:51"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row>
    <row r="244" spans="1:51"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row>
    <row r="245" spans="1:51"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row>
    <row r="246" spans="1:51"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row>
    <row r="247" spans="1:51"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row>
    <row r="248" spans="1:51"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row>
    <row r="249" spans="1:51"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row>
    <row r="250" spans="1:51"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row>
    <row r="251" spans="1:51"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row>
    <row r="252" spans="1:51"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row>
    <row r="253" spans="1:51"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row>
    <row r="254" spans="1:51"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row>
    <row r="255" spans="1:51"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row>
    <row r="256" spans="1:51"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row>
    <row r="257" spans="1:51"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row>
    <row r="258" spans="1:51"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row>
    <row r="259" spans="1:51"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row>
    <row r="260" spans="1:51"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row>
    <row r="261" spans="1:51"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row>
    <row r="262" spans="1:51"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row>
    <row r="263" spans="1:51"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row>
    <row r="264" spans="1:51"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row>
    <row r="265" spans="1:51"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row>
    <row r="266" spans="1:51"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row>
    <row r="267" spans="1:51"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row>
    <row r="268" spans="1:51"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row>
    <row r="269" spans="1:51"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row>
    <row r="270" spans="1:51"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row>
    <row r="271" spans="1:51"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row>
    <row r="272" spans="1:51"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row>
    <row r="273" spans="1:51"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row>
    <row r="274" spans="1:51"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row>
    <row r="275" spans="1:51"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row>
    <row r="276" spans="1:51"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row>
    <row r="277" spans="1:51"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row>
    <row r="278" spans="1:51"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row>
    <row r="279" spans="1:51"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row>
    <row r="280" spans="1:51"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row>
    <row r="281" spans="1:51"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row>
    <row r="282" spans="1:51"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row>
    <row r="283" spans="1:51"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row>
    <row r="284" spans="1:51"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row>
    <row r="285" spans="1:51"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row>
    <row r="286" spans="1:51"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row>
    <row r="287" spans="1:51"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row>
    <row r="288" spans="1:51"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row>
    <row r="289" spans="1:51"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row>
    <row r="290" spans="1:51"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row>
    <row r="291" spans="1:51"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row>
    <row r="292" spans="1:51"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row>
    <row r="293" spans="1:51"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row>
    <row r="294" spans="1:51"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row>
    <row r="295" spans="1:51"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row>
    <row r="296" spans="1:51"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row>
    <row r="297" spans="1:51"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row>
    <row r="298" spans="1:51"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row>
    <row r="299" spans="1:51"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row>
    <row r="300" spans="1:51"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row>
    <row r="301" spans="1:51"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row>
    <row r="302" spans="1:51"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row>
    <row r="303" spans="1:51"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row>
    <row r="304" spans="1:51"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row>
    <row r="305" spans="1:51"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row>
    <row r="306" spans="1:51"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row>
    <row r="307" spans="1:51"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row>
    <row r="308" spans="1:51"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row>
    <row r="309" spans="1:51"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row>
    <row r="310" spans="1:51"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row>
    <row r="311" spans="1:51"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row>
    <row r="312" spans="1:51"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row>
    <row r="313" spans="1:51" x14ac:dyDescent="0.25">
      <c r="A313" s="37"/>
      <c r="B313" s="37"/>
      <c r="C313" s="37"/>
      <c r="D313" s="37"/>
      <c r="E313" s="37"/>
      <c r="F313" s="37"/>
      <c r="G313" s="37"/>
      <c r="H313" s="37"/>
      <c r="I313" s="37"/>
      <c r="J313" s="37"/>
      <c r="K313" s="37"/>
      <c r="L313" s="37"/>
      <c r="M313" s="37"/>
    </row>
    <row r="314" spans="1:51" x14ac:dyDescent="0.25">
      <c r="A314" s="37"/>
      <c r="B314" s="37"/>
      <c r="C314" s="37"/>
      <c r="D314" s="37"/>
      <c r="E314" s="37"/>
      <c r="F314" s="37"/>
      <c r="G314" s="37"/>
      <c r="H314" s="37"/>
      <c r="I314" s="37"/>
      <c r="J314" s="37"/>
      <c r="K314" s="37"/>
      <c r="L314" s="37"/>
      <c r="M314" s="37"/>
    </row>
    <row r="315" spans="1:51" x14ac:dyDescent="0.25">
      <c r="A315" s="37"/>
      <c r="B315" s="37"/>
      <c r="C315" s="37"/>
      <c r="D315" s="37"/>
      <c r="E315" s="37"/>
      <c r="F315" s="37"/>
      <c r="G315" s="37"/>
      <c r="H315" s="37"/>
      <c r="I315" s="37"/>
      <c r="J315" s="37"/>
      <c r="K315" s="37"/>
      <c r="L315" s="37"/>
      <c r="M315" s="37"/>
    </row>
    <row r="316" spans="1:51" x14ac:dyDescent="0.25">
      <c r="A316" s="37"/>
      <c r="B316" s="37"/>
      <c r="C316" s="37"/>
      <c r="D316" s="37"/>
      <c r="E316" s="37"/>
      <c r="F316" s="37"/>
      <c r="G316" s="37"/>
      <c r="H316" s="37"/>
      <c r="I316" s="37"/>
      <c r="J316" s="37"/>
      <c r="K316" s="37"/>
      <c r="L316" s="37"/>
      <c r="M316" s="37"/>
    </row>
    <row r="317" spans="1:51" x14ac:dyDescent="0.25">
      <c r="A317" s="37"/>
      <c r="B317" s="37"/>
      <c r="C317" s="37"/>
      <c r="D317" s="37"/>
      <c r="E317" s="37"/>
      <c r="F317" s="37"/>
      <c r="G317" s="37"/>
      <c r="H317" s="37"/>
      <c r="I317" s="37"/>
      <c r="J317" s="37"/>
      <c r="K317" s="37"/>
      <c r="L317" s="37"/>
      <c r="M317" s="37"/>
    </row>
    <row r="318" spans="1:51" x14ac:dyDescent="0.25">
      <c r="A318" s="37"/>
      <c r="B318" s="37"/>
      <c r="C318" s="37"/>
      <c r="D318" s="37"/>
      <c r="E318" s="37"/>
      <c r="F318" s="37"/>
      <c r="G318" s="37"/>
      <c r="H318" s="37"/>
      <c r="I318" s="37"/>
      <c r="J318" s="37"/>
      <c r="K318" s="37"/>
      <c r="L318" s="37"/>
      <c r="M318" s="37"/>
    </row>
    <row r="319" spans="1:51" x14ac:dyDescent="0.25">
      <c r="A319" s="37"/>
      <c r="B319" s="37"/>
      <c r="C319" s="37"/>
      <c r="D319" s="37"/>
      <c r="E319" s="37"/>
      <c r="F319" s="37"/>
      <c r="G319" s="37"/>
      <c r="H319" s="37"/>
      <c r="I319" s="37"/>
      <c r="J319" s="37"/>
      <c r="K319" s="37"/>
      <c r="L319" s="37"/>
      <c r="M319" s="37"/>
    </row>
    <row r="320" spans="1:51" x14ac:dyDescent="0.25">
      <c r="A320" s="37"/>
      <c r="B320" s="37"/>
      <c r="C320" s="37"/>
      <c r="D320" s="37"/>
      <c r="E320" s="37"/>
      <c r="F320" s="37"/>
      <c r="G320" s="37"/>
      <c r="H320" s="37"/>
      <c r="I320" s="37"/>
      <c r="J320" s="37"/>
      <c r="K320" s="37"/>
      <c r="L320" s="37"/>
      <c r="M320" s="37"/>
    </row>
    <row r="321" spans="1:13" x14ac:dyDescent="0.25">
      <c r="A321" s="37"/>
      <c r="B321" s="37"/>
      <c r="C321" s="37"/>
      <c r="D321" s="37"/>
      <c r="E321" s="37"/>
      <c r="F321" s="37"/>
      <c r="G321" s="37"/>
      <c r="H321" s="37"/>
      <c r="I321" s="37"/>
      <c r="J321" s="37"/>
      <c r="K321" s="37"/>
      <c r="L321" s="37"/>
      <c r="M321" s="37"/>
    </row>
    <row r="322" spans="1:13" x14ac:dyDescent="0.25">
      <c r="A322" s="37"/>
      <c r="B322" s="37"/>
      <c r="C322" s="37"/>
      <c r="D322" s="37"/>
      <c r="E322" s="37"/>
      <c r="F322" s="37"/>
      <c r="G322" s="37"/>
      <c r="H322" s="37"/>
      <c r="I322" s="37"/>
      <c r="J322" s="37"/>
      <c r="K322" s="37"/>
      <c r="L322" s="37"/>
      <c r="M322" s="37"/>
    </row>
    <row r="323" spans="1:13" x14ac:dyDescent="0.25">
      <c r="A323" s="37"/>
      <c r="B323" s="37"/>
      <c r="C323" s="37"/>
      <c r="D323" s="37"/>
      <c r="E323" s="37"/>
      <c r="F323" s="37"/>
      <c r="G323" s="37"/>
      <c r="H323" s="37"/>
      <c r="I323" s="37"/>
      <c r="J323" s="37"/>
      <c r="K323" s="37"/>
      <c r="L323" s="37"/>
      <c r="M323" s="37"/>
    </row>
    <row r="324" spans="1:13" x14ac:dyDescent="0.25">
      <c r="A324" s="37"/>
      <c r="B324" s="37"/>
      <c r="C324" s="37"/>
      <c r="D324" s="37"/>
      <c r="E324" s="37"/>
      <c r="F324" s="37"/>
      <c r="G324" s="37"/>
      <c r="H324" s="37"/>
      <c r="I324" s="37"/>
      <c r="J324" s="37"/>
      <c r="K324" s="37"/>
      <c r="L324" s="37"/>
      <c r="M324" s="37"/>
    </row>
    <row r="325" spans="1:13" x14ac:dyDescent="0.25">
      <c r="A325" s="37"/>
      <c r="B325" s="37"/>
      <c r="C325" s="37"/>
      <c r="D325" s="37"/>
      <c r="E325" s="37"/>
      <c r="F325" s="37"/>
      <c r="G325" s="37"/>
      <c r="H325" s="37"/>
      <c r="I325" s="37"/>
      <c r="J325" s="37"/>
      <c r="K325" s="37"/>
      <c r="L325" s="37"/>
      <c r="M325" s="37"/>
    </row>
    <row r="326" spans="1:13" x14ac:dyDescent="0.25">
      <c r="A326" s="37"/>
      <c r="B326" s="37"/>
      <c r="C326" s="37"/>
      <c r="D326" s="37"/>
      <c r="E326" s="37"/>
      <c r="F326" s="37"/>
      <c r="G326" s="37"/>
      <c r="H326" s="37"/>
      <c r="I326" s="37"/>
      <c r="J326" s="37"/>
      <c r="K326" s="37"/>
      <c r="L326" s="37"/>
      <c r="M326" s="37"/>
    </row>
    <row r="327" spans="1:13" x14ac:dyDescent="0.25">
      <c r="A327" s="37"/>
      <c r="B327" s="37"/>
      <c r="C327" s="37"/>
      <c r="D327" s="37"/>
      <c r="E327" s="37"/>
      <c r="F327" s="37"/>
      <c r="G327" s="37"/>
      <c r="H327" s="37"/>
      <c r="I327" s="37"/>
      <c r="J327" s="37"/>
      <c r="K327" s="37"/>
      <c r="L327" s="37"/>
      <c r="M327" s="37"/>
    </row>
    <row r="328" spans="1:13" x14ac:dyDescent="0.25">
      <c r="A328" s="37"/>
      <c r="B328" s="37"/>
      <c r="C328" s="37"/>
      <c r="D328" s="37"/>
      <c r="E328" s="37"/>
      <c r="F328" s="37"/>
      <c r="G328" s="37"/>
      <c r="H328" s="37"/>
      <c r="I328" s="37"/>
      <c r="J328" s="37"/>
      <c r="K328" s="37"/>
      <c r="L328" s="37"/>
      <c r="M328" s="37"/>
    </row>
    <row r="329" spans="1:13" x14ac:dyDescent="0.25">
      <c r="A329" s="37"/>
      <c r="B329" s="37"/>
      <c r="C329" s="37"/>
      <c r="D329" s="37"/>
      <c r="E329" s="37"/>
      <c r="F329" s="37"/>
      <c r="G329" s="37"/>
      <c r="H329" s="37"/>
      <c r="I329" s="37"/>
      <c r="J329" s="37"/>
      <c r="K329" s="37"/>
      <c r="L329" s="37"/>
      <c r="M329" s="37"/>
    </row>
    <row r="330" spans="1:13" x14ac:dyDescent="0.25">
      <c r="A330" s="37"/>
      <c r="B330" s="37"/>
      <c r="C330" s="37"/>
      <c r="D330" s="37"/>
      <c r="E330" s="37"/>
      <c r="F330" s="37"/>
      <c r="G330" s="37"/>
      <c r="H330" s="37"/>
      <c r="I330" s="37"/>
      <c r="J330" s="37"/>
      <c r="K330" s="37"/>
      <c r="L330" s="37"/>
      <c r="M330" s="37"/>
    </row>
    <row r="331" spans="1:13" x14ac:dyDescent="0.25">
      <c r="A331" s="37"/>
      <c r="B331" s="37"/>
      <c r="C331" s="37"/>
      <c r="D331" s="37"/>
      <c r="E331" s="37"/>
      <c r="F331" s="37"/>
      <c r="G331" s="37"/>
      <c r="H331" s="37"/>
      <c r="I331" s="37"/>
      <c r="J331" s="37"/>
      <c r="K331" s="37"/>
      <c r="L331" s="37"/>
      <c r="M331" s="37"/>
    </row>
    <row r="332" spans="1:13" x14ac:dyDescent="0.25">
      <c r="A332" s="37"/>
      <c r="B332" s="37"/>
      <c r="C332" s="37"/>
      <c r="D332" s="37"/>
      <c r="E332" s="37"/>
      <c r="F332" s="37"/>
      <c r="G332" s="37"/>
      <c r="H332" s="37"/>
      <c r="I332" s="37"/>
      <c r="J332" s="37"/>
      <c r="K332" s="37"/>
      <c r="L332" s="37"/>
      <c r="M332" s="37"/>
    </row>
    <row r="333" spans="1:13" x14ac:dyDescent="0.25">
      <c r="A333" s="37"/>
      <c r="B333" s="37"/>
      <c r="C333" s="37"/>
      <c r="D333" s="37"/>
      <c r="E333" s="37"/>
      <c r="F333" s="37"/>
      <c r="G333" s="37"/>
      <c r="H333" s="37"/>
      <c r="I333" s="37"/>
      <c r="J333" s="37"/>
      <c r="K333" s="37"/>
      <c r="L333" s="37"/>
      <c r="M333" s="37"/>
    </row>
    <row r="334" spans="1:13" x14ac:dyDescent="0.25">
      <c r="A334" s="37"/>
      <c r="B334" s="37"/>
      <c r="C334" s="37"/>
      <c r="D334" s="37"/>
      <c r="E334" s="37"/>
      <c r="F334" s="37"/>
      <c r="G334" s="37"/>
      <c r="H334" s="37"/>
      <c r="I334" s="37"/>
      <c r="J334" s="37"/>
      <c r="K334" s="37"/>
      <c r="L334" s="37"/>
      <c r="M334" s="37"/>
    </row>
    <row r="335" spans="1:13" x14ac:dyDescent="0.25">
      <c r="A335" s="37"/>
      <c r="B335" s="37"/>
      <c r="C335" s="37"/>
      <c r="D335" s="37"/>
      <c r="E335" s="37"/>
      <c r="F335" s="37"/>
      <c r="G335" s="37"/>
      <c r="H335" s="37"/>
      <c r="I335" s="37"/>
      <c r="J335" s="37"/>
      <c r="K335" s="37"/>
      <c r="L335" s="37"/>
      <c r="M335" s="37"/>
    </row>
    <row r="336" spans="1:13" x14ac:dyDescent="0.25">
      <c r="A336" s="37"/>
      <c r="B336" s="37"/>
      <c r="C336" s="37"/>
      <c r="D336" s="37"/>
      <c r="E336" s="37"/>
      <c r="F336" s="37"/>
      <c r="G336" s="37"/>
      <c r="H336" s="37"/>
      <c r="I336" s="37"/>
      <c r="J336" s="37"/>
      <c r="K336" s="37"/>
      <c r="L336" s="37"/>
      <c r="M336" s="37"/>
    </row>
    <row r="337" spans="1:13" x14ac:dyDescent="0.25">
      <c r="A337" s="37"/>
      <c r="B337" s="37"/>
      <c r="C337" s="37"/>
      <c r="D337" s="37"/>
      <c r="E337" s="37"/>
      <c r="F337" s="37"/>
      <c r="G337" s="37"/>
      <c r="H337" s="37"/>
      <c r="I337" s="37"/>
      <c r="J337" s="37"/>
      <c r="K337" s="37"/>
      <c r="L337" s="37"/>
      <c r="M337" s="37"/>
    </row>
    <row r="338" spans="1:13" x14ac:dyDescent="0.25">
      <c r="A338" s="37"/>
      <c r="B338" s="37"/>
      <c r="C338" s="37"/>
      <c r="D338" s="37"/>
      <c r="E338" s="37"/>
      <c r="F338" s="37"/>
      <c r="G338" s="37"/>
      <c r="H338" s="37"/>
      <c r="I338" s="37"/>
      <c r="J338" s="37"/>
      <c r="K338" s="37"/>
      <c r="L338" s="37"/>
      <c r="M338" s="37"/>
    </row>
    <row r="339" spans="1:13" x14ac:dyDescent="0.25">
      <c r="A339" s="37"/>
      <c r="B339" s="37"/>
      <c r="C339" s="37"/>
      <c r="D339" s="37"/>
      <c r="E339" s="37"/>
      <c r="F339" s="37"/>
      <c r="G339" s="37"/>
      <c r="H339" s="37"/>
      <c r="I339" s="37"/>
      <c r="J339" s="37"/>
      <c r="K339" s="37"/>
      <c r="L339" s="37"/>
      <c r="M339" s="37"/>
    </row>
    <row r="340" spans="1:13" x14ac:dyDescent="0.25">
      <c r="A340" s="37"/>
      <c r="B340" s="37"/>
      <c r="C340" s="37"/>
      <c r="D340" s="37"/>
      <c r="E340" s="37"/>
      <c r="F340" s="37"/>
      <c r="G340" s="37"/>
      <c r="H340" s="37"/>
      <c r="I340" s="37"/>
      <c r="J340" s="37"/>
      <c r="K340" s="37"/>
      <c r="L340" s="37"/>
      <c r="M340" s="37"/>
    </row>
    <row r="341" spans="1:13" x14ac:dyDescent="0.25">
      <c r="A341" s="37"/>
      <c r="B341" s="37"/>
      <c r="C341" s="37"/>
      <c r="D341" s="37"/>
      <c r="E341" s="37"/>
      <c r="F341" s="37"/>
      <c r="G341" s="37"/>
      <c r="H341" s="37"/>
      <c r="I341" s="37"/>
      <c r="J341" s="37"/>
      <c r="K341" s="37"/>
      <c r="L341" s="37"/>
      <c r="M341" s="37"/>
    </row>
    <row r="342" spans="1:13" x14ac:dyDescent="0.25">
      <c r="A342" s="37"/>
      <c r="B342" s="37"/>
      <c r="C342" s="37"/>
      <c r="D342" s="37"/>
      <c r="E342" s="37"/>
      <c r="F342" s="37"/>
      <c r="G342" s="37"/>
      <c r="H342" s="37"/>
      <c r="I342" s="37"/>
      <c r="J342" s="37"/>
      <c r="K342" s="37"/>
      <c r="L342" s="37"/>
      <c r="M342" s="37"/>
    </row>
    <row r="343" spans="1:13" x14ac:dyDescent="0.25">
      <c r="A343" s="37"/>
      <c r="B343" s="37"/>
      <c r="C343" s="37"/>
      <c r="D343" s="37"/>
      <c r="E343" s="37"/>
      <c r="F343" s="37"/>
      <c r="G343" s="37"/>
      <c r="H343" s="37"/>
      <c r="I343" s="37"/>
      <c r="J343" s="37"/>
      <c r="K343" s="37"/>
      <c r="L343" s="37"/>
      <c r="M343" s="37"/>
    </row>
    <row r="344" spans="1:13" x14ac:dyDescent="0.25">
      <c r="A344" s="37"/>
      <c r="B344" s="37"/>
      <c r="C344" s="37"/>
      <c r="D344" s="37"/>
      <c r="E344" s="37"/>
      <c r="F344" s="37"/>
      <c r="G344" s="37"/>
      <c r="H344" s="37"/>
      <c r="I344" s="37"/>
      <c r="J344" s="37"/>
      <c r="K344" s="37"/>
      <c r="L344" s="37"/>
      <c r="M344" s="37"/>
    </row>
    <row r="345" spans="1:13" x14ac:dyDescent="0.25">
      <c r="A345" s="37"/>
      <c r="B345" s="37"/>
      <c r="C345" s="37"/>
      <c r="D345" s="37"/>
      <c r="E345" s="37"/>
      <c r="F345" s="37"/>
      <c r="G345" s="37"/>
      <c r="H345" s="37"/>
      <c r="I345" s="37"/>
      <c r="J345" s="37"/>
      <c r="K345" s="37"/>
      <c r="L345" s="37"/>
      <c r="M345" s="37"/>
    </row>
    <row r="346" spans="1:13" x14ac:dyDescent="0.25">
      <c r="A346" s="37"/>
      <c r="B346" s="37"/>
      <c r="C346" s="37"/>
      <c r="D346" s="37"/>
      <c r="E346" s="37"/>
      <c r="F346" s="37"/>
      <c r="G346" s="37"/>
      <c r="H346" s="37"/>
      <c r="I346" s="37"/>
      <c r="J346" s="37"/>
      <c r="K346" s="37"/>
      <c r="L346" s="37"/>
      <c r="M346" s="37"/>
    </row>
    <row r="347" spans="1:13" x14ac:dyDescent="0.25">
      <c r="A347" s="37"/>
      <c r="B347" s="37"/>
      <c r="C347" s="37"/>
      <c r="D347" s="37"/>
      <c r="E347" s="37"/>
      <c r="F347" s="37"/>
      <c r="G347" s="37"/>
      <c r="H347" s="37"/>
      <c r="I347" s="37"/>
      <c r="J347" s="37"/>
      <c r="K347" s="37"/>
      <c r="L347" s="37"/>
      <c r="M347" s="37"/>
    </row>
    <row r="348" spans="1:13" x14ac:dyDescent="0.25">
      <c r="A348" s="37"/>
      <c r="B348" s="37"/>
      <c r="C348" s="37"/>
      <c r="D348" s="37"/>
      <c r="E348" s="37"/>
      <c r="F348" s="37"/>
      <c r="G348" s="37"/>
      <c r="H348" s="37"/>
      <c r="I348" s="37"/>
      <c r="J348" s="37"/>
      <c r="K348" s="37"/>
      <c r="L348" s="37"/>
      <c r="M348" s="37"/>
    </row>
    <row r="349" spans="1:13" x14ac:dyDescent="0.25">
      <c r="A349" s="37"/>
      <c r="B349" s="37"/>
      <c r="C349" s="37"/>
      <c r="D349" s="37"/>
      <c r="E349" s="37"/>
      <c r="F349" s="37"/>
      <c r="G349" s="37"/>
      <c r="H349" s="37"/>
      <c r="I349" s="37"/>
      <c r="J349" s="37"/>
      <c r="K349" s="37"/>
      <c r="L349" s="37"/>
      <c r="M349" s="37"/>
    </row>
    <row r="350" spans="1:13" x14ac:dyDescent="0.25">
      <c r="A350" s="37"/>
      <c r="B350" s="37"/>
      <c r="C350" s="37"/>
      <c r="D350" s="37"/>
      <c r="E350" s="37"/>
      <c r="F350" s="37"/>
      <c r="G350" s="37"/>
      <c r="H350" s="37"/>
      <c r="I350" s="37"/>
      <c r="J350" s="37"/>
      <c r="K350" s="37"/>
      <c r="L350" s="37"/>
      <c r="M350" s="37"/>
    </row>
    <row r="351" spans="1:13" x14ac:dyDescent="0.25">
      <c r="A351" s="37"/>
      <c r="B351" s="37"/>
      <c r="C351" s="37"/>
      <c r="D351" s="37"/>
      <c r="E351" s="37"/>
      <c r="F351" s="37"/>
      <c r="G351" s="37"/>
      <c r="H351" s="37"/>
      <c r="I351" s="37"/>
      <c r="J351" s="37"/>
      <c r="K351" s="37"/>
      <c r="L351" s="37"/>
      <c r="M351" s="37"/>
    </row>
    <row r="352" spans="1:13" x14ac:dyDescent="0.25">
      <c r="A352" s="37"/>
      <c r="B352" s="37"/>
      <c r="C352" s="37"/>
      <c r="D352" s="37"/>
      <c r="E352" s="37"/>
      <c r="F352" s="37"/>
      <c r="G352" s="37"/>
      <c r="H352" s="37"/>
      <c r="I352" s="37"/>
      <c r="J352" s="37"/>
      <c r="K352" s="37"/>
      <c r="L352" s="37"/>
      <c r="M352" s="37"/>
    </row>
    <row r="353" spans="1:13" x14ac:dyDescent="0.25">
      <c r="A353" s="37"/>
      <c r="B353" s="37"/>
      <c r="C353" s="37"/>
      <c r="D353" s="37"/>
      <c r="E353" s="37"/>
      <c r="F353" s="37"/>
      <c r="G353" s="37"/>
      <c r="H353" s="37"/>
      <c r="I353" s="37"/>
      <c r="J353" s="37"/>
      <c r="K353" s="37"/>
      <c r="L353" s="37"/>
      <c r="M353" s="37"/>
    </row>
    <row r="354" spans="1:13" x14ac:dyDescent="0.25">
      <c r="A354" s="37"/>
      <c r="B354" s="37"/>
      <c r="C354" s="37"/>
      <c r="D354" s="37"/>
      <c r="E354" s="37"/>
      <c r="F354" s="37"/>
      <c r="G354" s="37"/>
      <c r="H354" s="37"/>
      <c r="I354" s="37"/>
      <c r="J354" s="37"/>
      <c r="K354" s="37"/>
      <c r="L354" s="37"/>
      <c r="M354" s="37"/>
    </row>
    <row r="355" spans="1:13" x14ac:dyDescent="0.25">
      <c r="A355" s="37"/>
      <c r="B355" s="37"/>
      <c r="C355" s="37"/>
      <c r="D355" s="37"/>
      <c r="E355" s="37"/>
      <c r="F355" s="37"/>
      <c r="G355" s="37"/>
      <c r="H355" s="37"/>
      <c r="I355" s="37"/>
      <c r="J355" s="37"/>
      <c r="K355" s="37"/>
      <c r="L355" s="37"/>
      <c r="M355" s="37"/>
    </row>
    <row r="356" spans="1:13" x14ac:dyDescent="0.25">
      <c r="A356" s="37"/>
      <c r="B356" s="37"/>
      <c r="C356" s="37"/>
      <c r="D356" s="37"/>
      <c r="E356" s="37"/>
      <c r="F356" s="37"/>
      <c r="G356" s="37"/>
      <c r="H356" s="37"/>
      <c r="I356" s="37"/>
      <c r="J356" s="37"/>
      <c r="K356" s="37"/>
      <c r="L356" s="37"/>
      <c r="M356" s="37"/>
    </row>
    <row r="357" spans="1:13" x14ac:dyDescent="0.25">
      <c r="A357" s="37"/>
      <c r="B357" s="37"/>
      <c r="C357" s="37"/>
      <c r="D357" s="37"/>
      <c r="E357" s="37"/>
      <c r="F357" s="37"/>
      <c r="G357" s="37"/>
      <c r="H357" s="37"/>
      <c r="I357" s="37"/>
      <c r="J357" s="37"/>
      <c r="K357" s="37"/>
      <c r="L357" s="37"/>
      <c r="M357" s="37"/>
    </row>
    <row r="358" spans="1:13" x14ac:dyDescent="0.25">
      <c r="A358" s="37"/>
      <c r="B358" s="37"/>
      <c r="C358" s="37"/>
      <c r="D358" s="37"/>
      <c r="E358" s="37"/>
      <c r="F358" s="37"/>
      <c r="G358" s="37"/>
      <c r="H358" s="37"/>
      <c r="I358" s="37"/>
      <c r="J358" s="37"/>
      <c r="K358" s="37"/>
      <c r="L358" s="37"/>
      <c r="M358" s="37"/>
    </row>
    <row r="359" spans="1:13" x14ac:dyDescent="0.25">
      <c r="A359" s="37"/>
      <c r="B359" s="37"/>
      <c r="C359" s="37"/>
      <c r="D359" s="37"/>
      <c r="E359" s="37"/>
      <c r="F359" s="37"/>
      <c r="G359" s="37"/>
      <c r="H359" s="37"/>
      <c r="I359" s="37"/>
      <c r="J359" s="37"/>
      <c r="K359" s="37"/>
      <c r="L359" s="37"/>
      <c r="M359" s="37"/>
    </row>
    <row r="360" spans="1:13" x14ac:dyDescent="0.25">
      <c r="A360" s="37"/>
      <c r="B360" s="37"/>
      <c r="C360" s="37"/>
      <c r="D360" s="37"/>
      <c r="E360" s="37"/>
      <c r="F360" s="37"/>
      <c r="G360" s="37"/>
      <c r="H360" s="37"/>
      <c r="I360" s="37"/>
      <c r="J360" s="37"/>
      <c r="K360" s="37"/>
      <c r="L360" s="37"/>
      <c r="M360" s="37"/>
    </row>
    <row r="361" spans="1:13" x14ac:dyDescent="0.25">
      <c r="A361" s="37"/>
      <c r="B361" s="37"/>
      <c r="C361" s="37"/>
      <c r="D361" s="37"/>
      <c r="E361" s="37"/>
      <c r="F361" s="37"/>
      <c r="G361" s="37"/>
      <c r="H361" s="37"/>
      <c r="I361" s="37"/>
      <c r="J361" s="37"/>
      <c r="K361" s="37"/>
      <c r="L361" s="37"/>
      <c r="M361" s="37"/>
    </row>
    <row r="362" spans="1:13" x14ac:dyDescent="0.25">
      <c r="A362" s="37"/>
      <c r="B362" s="37"/>
      <c r="C362" s="37"/>
      <c r="D362" s="37"/>
      <c r="E362" s="37"/>
      <c r="F362" s="37"/>
      <c r="G362" s="37"/>
      <c r="H362" s="37"/>
      <c r="I362" s="37"/>
      <c r="J362" s="37"/>
      <c r="K362" s="37"/>
      <c r="L362" s="37"/>
      <c r="M362" s="37"/>
    </row>
    <row r="363" spans="1:13" x14ac:dyDescent="0.25">
      <c r="A363" s="37"/>
      <c r="B363" s="37"/>
      <c r="C363" s="37"/>
      <c r="D363" s="37"/>
      <c r="E363" s="37"/>
      <c r="F363" s="37"/>
      <c r="G363" s="37"/>
      <c r="H363" s="37"/>
      <c r="I363" s="37"/>
      <c r="J363" s="37"/>
      <c r="K363" s="37"/>
      <c r="L363" s="37"/>
      <c r="M363" s="37"/>
    </row>
    <row r="364" spans="1:13" x14ac:dyDescent="0.25">
      <c r="A364" s="37"/>
      <c r="B364" s="37"/>
      <c r="C364" s="37"/>
      <c r="D364" s="37"/>
      <c r="E364" s="37"/>
      <c r="F364" s="37"/>
      <c r="G364" s="37"/>
      <c r="H364" s="37"/>
      <c r="I364" s="37"/>
      <c r="J364" s="37"/>
      <c r="K364" s="37"/>
      <c r="L364" s="37"/>
      <c r="M364" s="37"/>
    </row>
    <row r="365" spans="1:13" x14ac:dyDescent="0.25">
      <c r="A365" s="37"/>
      <c r="B365" s="37"/>
      <c r="C365" s="37"/>
      <c r="D365" s="37"/>
      <c r="E365" s="37"/>
      <c r="F365" s="37"/>
      <c r="G365" s="37"/>
      <c r="H365" s="37"/>
      <c r="I365" s="37"/>
      <c r="J365" s="37"/>
      <c r="K365" s="37"/>
      <c r="L365" s="37"/>
      <c r="M365" s="37"/>
    </row>
    <row r="366" spans="1:13" x14ac:dyDescent="0.25">
      <c r="A366" s="37"/>
      <c r="B366" s="37"/>
      <c r="C366" s="37"/>
      <c r="D366" s="37"/>
      <c r="E366" s="37"/>
      <c r="F366" s="37"/>
      <c r="G366" s="37"/>
      <c r="H366" s="37"/>
      <c r="I366" s="37"/>
      <c r="J366" s="37"/>
      <c r="K366" s="37"/>
      <c r="L366" s="37"/>
      <c r="M366" s="37"/>
    </row>
    <row r="367" spans="1:13" x14ac:dyDescent="0.25">
      <c r="A367" s="37"/>
      <c r="B367" s="37"/>
      <c r="C367" s="37"/>
      <c r="D367" s="37"/>
      <c r="E367" s="37"/>
      <c r="F367" s="37"/>
      <c r="G367" s="37"/>
      <c r="H367" s="37"/>
      <c r="I367" s="37"/>
      <c r="J367" s="37"/>
      <c r="K367" s="37"/>
      <c r="L367" s="37"/>
      <c r="M367" s="37"/>
    </row>
    <row r="368" spans="1:13" x14ac:dyDescent="0.25">
      <c r="A368" s="37"/>
      <c r="B368" s="37"/>
      <c r="C368" s="37"/>
      <c r="D368" s="37"/>
      <c r="E368" s="37"/>
      <c r="F368" s="37"/>
      <c r="G368" s="37"/>
      <c r="H368" s="37"/>
      <c r="I368" s="37"/>
      <c r="J368" s="37"/>
      <c r="K368" s="37"/>
      <c r="L368" s="37"/>
      <c r="M368" s="37"/>
    </row>
    <row r="369" spans="1:13" x14ac:dyDescent="0.25">
      <c r="A369" s="37"/>
      <c r="B369" s="37"/>
      <c r="C369" s="37"/>
      <c r="D369" s="37"/>
      <c r="E369" s="37"/>
      <c r="F369" s="37"/>
      <c r="G369" s="37"/>
      <c r="H369" s="37"/>
      <c r="I369" s="37"/>
      <c r="J369" s="37"/>
      <c r="K369" s="37"/>
      <c r="L369" s="37"/>
      <c r="M369" s="37"/>
    </row>
    <row r="370" spans="1:13" x14ac:dyDescent="0.25">
      <c r="A370" s="37"/>
      <c r="B370" s="37"/>
      <c r="C370" s="37"/>
      <c r="D370" s="37"/>
      <c r="E370" s="37"/>
      <c r="F370" s="37"/>
      <c r="G370" s="37"/>
      <c r="H370" s="37"/>
      <c r="I370" s="37"/>
      <c r="J370" s="37"/>
      <c r="K370" s="37"/>
      <c r="L370" s="37"/>
      <c r="M370" s="37"/>
    </row>
    <row r="371" spans="1:13" x14ac:dyDescent="0.25">
      <c r="A371" s="37"/>
      <c r="B371" s="37"/>
      <c r="C371" s="37"/>
      <c r="D371" s="37"/>
      <c r="E371" s="37"/>
      <c r="F371" s="37"/>
      <c r="G371" s="37"/>
      <c r="H371" s="37"/>
      <c r="I371" s="37"/>
      <c r="J371" s="37"/>
      <c r="K371" s="37"/>
      <c r="L371" s="37"/>
      <c r="M371" s="37"/>
    </row>
    <row r="372" spans="1:13" x14ac:dyDescent="0.25">
      <c r="A372" s="37"/>
      <c r="B372" s="37"/>
      <c r="C372" s="37"/>
      <c r="D372" s="37"/>
      <c r="E372" s="37"/>
      <c r="F372" s="37"/>
      <c r="G372" s="37"/>
      <c r="H372" s="37"/>
      <c r="I372" s="37"/>
      <c r="J372" s="37"/>
      <c r="K372" s="37"/>
      <c r="L372" s="37"/>
      <c r="M372" s="37"/>
    </row>
    <row r="373" spans="1:13" x14ac:dyDescent="0.25">
      <c r="A373" s="37"/>
      <c r="B373" s="37"/>
      <c r="C373" s="37"/>
      <c r="D373" s="37"/>
      <c r="E373" s="37"/>
      <c r="F373" s="37"/>
      <c r="G373" s="37"/>
      <c r="H373" s="37"/>
      <c r="I373" s="37"/>
      <c r="J373" s="37"/>
      <c r="K373" s="37"/>
      <c r="L373" s="37"/>
      <c r="M373" s="37"/>
    </row>
    <row r="374" spans="1:13" x14ac:dyDescent="0.25">
      <c r="A374" s="37"/>
      <c r="B374" s="37"/>
      <c r="C374" s="37"/>
      <c r="D374" s="37"/>
      <c r="E374" s="37"/>
      <c r="F374" s="37"/>
      <c r="G374" s="37"/>
      <c r="H374" s="37"/>
      <c r="I374" s="37"/>
      <c r="J374" s="37"/>
      <c r="K374" s="37"/>
      <c r="L374" s="37"/>
      <c r="M374" s="37"/>
    </row>
    <row r="375" spans="1:13" x14ac:dyDescent="0.25">
      <c r="A375" s="37"/>
      <c r="B375" s="37"/>
      <c r="C375" s="37"/>
      <c r="D375" s="37"/>
      <c r="E375" s="37"/>
      <c r="F375" s="37"/>
      <c r="G375" s="37"/>
      <c r="H375" s="37"/>
      <c r="I375" s="37"/>
      <c r="J375" s="37"/>
      <c r="K375" s="37"/>
      <c r="L375" s="37"/>
      <c r="M375" s="37"/>
    </row>
    <row r="376" spans="1:13" x14ac:dyDescent="0.25">
      <c r="A376" s="37"/>
      <c r="B376" s="37"/>
      <c r="C376" s="37"/>
      <c r="D376" s="37"/>
      <c r="E376" s="37"/>
      <c r="F376" s="37"/>
      <c r="G376" s="37"/>
      <c r="H376" s="37"/>
      <c r="I376" s="37"/>
      <c r="J376" s="37"/>
      <c r="K376" s="37"/>
      <c r="L376" s="37"/>
      <c r="M376" s="37"/>
    </row>
    <row r="377" spans="1:13" x14ac:dyDescent="0.25">
      <c r="A377" s="37"/>
      <c r="B377" s="37"/>
      <c r="C377" s="37"/>
      <c r="D377" s="37"/>
      <c r="E377" s="37"/>
      <c r="F377" s="37"/>
      <c r="G377" s="37"/>
      <c r="H377" s="37"/>
      <c r="I377" s="37"/>
      <c r="J377" s="37"/>
      <c r="K377" s="37"/>
      <c r="L377" s="37"/>
      <c r="M377" s="37"/>
    </row>
    <row r="378" spans="1:13" x14ac:dyDescent="0.25">
      <c r="A378" s="37"/>
      <c r="B378" s="37"/>
      <c r="C378" s="37"/>
      <c r="D378" s="37"/>
      <c r="E378" s="37"/>
      <c r="F378" s="37"/>
      <c r="G378" s="37"/>
      <c r="H378" s="37"/>
      <c r="I378" s="37"/>
      <c r="J378" s="37"/>
      <c r="K378" s="37"/>
      <c r="L378" s="37"/>
      <c r="M378" s="37"/>
    </row>
    <row r="379" spans="1:13" x14ac:dyDescent="0.25">
      <c r="A379" s="37"/>
      <c r="B379" s="37"/>
      <c r="C379" s="37"/>
      <c r="D379" s="37"/>
      <c r="E379" s="37"/>
      <c r="F379" s="37"/>
      <c r="G379" s="37"/>
      <c r="H379" s="37"/>
      <c r="I379" s="37"/>
      <c r="J379" s="37"/>
      <c r="K379" s="37"/>
      <c r="L379" s="37"/>
      <c r="M379" s="37"/>
    </row>
    <row r="380" spans="1:13" x14ac:dyDescent="0.25">
      <c r="A380" s="37"/>
      <c r="B380" s="37"/>
      <c r="C380" s="37"/>
      <c r="D380" s="37"/>
      <c r="E380" s="37"/>
      <c r="F380" s="37"/>
      <c r="G380" s="37"/>
      <c r="H380" s="37"/>
      <c r="I380" s="37"/>
      <c r="J380" s="37"/>
      <c r="K380" s="37"/>
      <c r="L380" s="37"/>
      <c r="M380" s="37"/>
    </row>
    <row r="381" spans="1:13" x14ac:dyDescent="0.25">
      <c r="A381" s="37"/>
      <c r="B381" s="37"/>
      <c r="C381" s="37"/>
      <c r="D381" s="37"/>
      <c r="E381" s="37"/>
      <c r="F381" s="37"/>
      <c r="G381" s="37"/>
      <c r="H381" s="37"/>
      <c r="I381" s="37"/>
      <c r="J381" s="37"/>
      <c r="K381" s="37"/>
      <c r="L381" s="37"/>
      <c r="M381" s="37"/>
    </row>
    <row r="382" spans="1:13" x14ac:dyDescent="0.25">
      <c r="A382" s="37"/>
      <c r="B382" s="37"/>
      <c r="C382" s="37"/>
      <c r="D382" s="37"/>
      <c r="E382" s="37"/>
      <c r="F382" s="37"/>
      <c r="G382" s="37"/>
      <c r="H382" s="37"/>
      <c r="I382" s="37"/>
      <c r="J382" s="37"/>
      <c r="K382" s="37"/>
      <c r="L382" s="37"/>
      <c r="M382" s="37"/>
    </row>
    <row r="383" spans="1:13" x14ac:dyDescent="0.25">
      <c r="A383" s="37"/>
      <c r="B383" s="37"/>
      <c r="C383" s="37"/>
      <c r="D383" s="37"/>
      <c r="E383" s="37"/>
      <c r="F383" s="37"/>
      <c r="G383" s="37"/>
      <c r="H383" s="37"/>
      <c r="I383" s="37"/>
      <c r="J383" s="37"/>
      <c r="K383" s="37"/>
      <c r="L383" s="37"/>
      <c r="M383" s="37"/>
    </row>
    <row r="384" spans="1:13" x14ac:dyDescent="0.25">
      <c r="A384" s="37"/>
      <c r="B384" s="37"/>
      <c r="C384" s="37"/>
      <c r="D384" s="37"/>
      <c r="E384" s="37"/>
      <c r="F384" s="37"/>
      <c r="G384" s="37"/>
      <c r="H384" s="37"/>
      <c r="I384" s="37"/>
      <c r="J384" s="37"/>
      <c r="K384" s="37"/>
      <c r="L384" s="37"/>
      <c r="M384" s="37"/>
    </row>
    <row r="385" spans="1:13" x14ac:dyDescent="0.25">
      <c r="A385" s="37"/>
      <c r="B385" s="37"/>
      <c r="C385" s="37"/>
      <c r="D385" s="37"/>
      <c r="E385" s="37"/>
      <c r="F385" s="37"/>
      <c r="G385" s="37"/>
      <c r="H385" s="37"/>
      <c r="I385" s="37"/>
      <c r="J385" s="37"/>
      <c r="K385" s="37"/>
      <c r="L385" s="37"/>
      <c r="M385" s="37"/>
    </row>
    <row r="386" spans="1:13" x14ac:dyDescent="0.25">
      <c r="A386" s="37"/>
      <c r="B386" s="37"/>
      <c r="C386" s="37"/>
      <c r="D386" s="37"/>
      <c r="E386" s="37"/>
      <c r="F386" s="37"/>
      <c r="G386" s="37"/>
      <c r="H386" s="37"/>
      <c r="I386" s="37"/>
      <c r="J386" s="37"/>
      <c r="K386" s="37"/>
      <c r="L386" s="37"/>
      <c r="M386" s="37"/>
    </row>
    <row r="387" spans="1:13" x14ac:dyDescent="0.25">
      <c r="A387" s="37"/>
      <c r="B387" s="37"/>
      <c r="C387" s="37"/>
      <c r="D387" s="37"/>
      <c r="E387" s="37"/>
      <c r="F387" s="37"/>
      <c r="G387" s="37"/>
      <c r="H387" s="37"/>
      <c r="I387" s="37"/>
      <c r="J387" s="37"/>
      <c r="K387" s="37"/>
      <c r="L387" s="37"/>
      <c r="M387" s="37"/>
    </row>
    <row r="388" spans="1:13" x14ac:dyDescent="0.25">
      <c r="A388" s="37"/>
      <c r="B388" s="37"/>
      <c r="C388" s="37"/>
      <c r="D388" s="37"/>
      <c r="E388" s="37"/>
      <c r="F388" s="37"/>
      <c r="G388" s="37"/>
      <c r="H388" s="37"/>
      <c r="I388" s="37"/>
      <c r="J388" s="37"/>
      <c r="K388" s="37"/>
      <c r="L388" s="37"/>
      <c r="M388" s="37"/>
    </row>
    <row r="389" spans="1:13" x14ac:dyDescent="0.25">
      <c r="A389" s="37"/>
      <c r="B389" s="37"/>
      <c r="C389" s="37"/>
      <c r="D389" s="37"/>
      <c r="E389" s="37"/>
      <c r="F389" s="37"/>
      <c r="G389" s="37"/>
      <c r="H389" s="37"/>
      <c r="I389" s="37"/>
      <c r="J389" s="37"/>
      <c r="K389" s="37"/>
      <c r="L389" s="37"/>
      <c r="M389" s="37"/>
    </row>
    <row r="390" spans="1:13" x14ac:dyDescent="0.25">
      <c r="A390" s="37"/>
      <c r="B390" s="37"/>
      <c r="C390" s="37"/>
      <c r="D390" s="37"/>
      <c r="E390" s="37"/>
      <c r="F390" s="37"/>
      <c r="G390" s="37"/>
      <c r="H390" s="37"/>
      <c r="I390" s="37"/>
      <c r="J390" s="37"/>
      <c r="K390" s="37"/>
      <c r="L390" s="37"/>
      <c r="M390" s="37"/>
    </row>
    <row r="391" spans="1:13" x14ac:dyDescent="0.25">
      <c r="A391" s="37"/>
      <c r="B391" s="37"/>
      <c r="C391" s="37"/>
      <c r="D391" s="37"/>
      <c r="E391" s="37"/>
      <c r="F391" s="37"/>
      <c r="G391" s="37"/>
      <c r="H391" s="37"/>
      <c r="I391" s="37"/>
      <c r="J391" s="37"/>
      <c r="K391" s="37"/>
      <c r="L391" s="37"/>
      <c r="M391" s="37"/>
    </row>
    <row r="392" spans="1:13" x14ac:dyDescent="0.25">
      <c r="A392" s="37"/>
      <c r="B392" s="37"/>
      <c r="C392" s="37"/>
      <c r="D392" s="37"/>
      <c r="E392" s="37"/>
      <c r="F392" s="37"/>
      <c r="G392" s="37"/>
      <c r="H392" s="37"/>
      <c r="I392" s="37"/>
      <c r="J392" s="37"/>
      <c r="K392" s="37"/>
      <c r="L392" s="37"/>
      <c r="M392" s="37"/>
    </row>
    <row r="393" spans="1:13" x14ac:dyDescent="0.25">
      <c r="A393" s="37"/>
      <c r="B393" s="37"/>
      <c r="C393" s="37"/>
      <c r="D393" s="37"/>
      <c r="E393" s="37"/>
      <c r="F393" s="37"/>
      <c r="G393" s="37"/>
      <c r="H393" s="37"/>
      <c r="I393" s="37"/>
      <c r="J393" s="37"/>
      <c r="K393" s="37"/>
      <c r="L393" s="37"/>
      <c r="M393" s="37"/>
    </row>
    <row r="394" spans="1:13" x14ac:dyDescent="0.25">
      <c r="A394" s="37"/>
      <c r="B394" s="37"/>
      <c r="C394" s="37"/>
      <c r="D394" s="37"/>
      <c r="E394" s="37"/>
      <c r="F394" s="37"/>
      <c r="G394" s="37"/>
      <c r="H394" s="37"/>
      <c r="I394" s="37"/>
      <c r="J394" s="37"/>
      <c r="K394" s="37"/>
      <c r="L394" s="37"/>
      <c r="M394" s="37"/>
    </row>
    <row r="395" spans="1:13" x14ac:dyDescent="0.25">
      <c r="A395" s="37"/>
      <c r="B395" s="37"/>
      <c r="C395" s="37"/>
      <c r="D395" s="37"/>
      <c r="E395" s="37"/>
      <c r="F395" s="37"/>
      <c r="G395" s="37"/>
      <c r="H395" s="37"/>
      <c r="I395" s="37"/>
      <c r="J395" s="37"/>
      <c r="K395" s="37"/>
      <c r="L395" s="37"/>
      <c r="M395" s="37"/>
    </row>
    <row r="396" spans="1:13" x14ac:dyDescent="0.25">
      <c r="A396" s="37"/>
      <c r="B396" s="37"/>
      <c r="C396" s="37"/>
      <c r="D396" s="37"/>
      <c r="E396" s="37"/>
      <c r="F396" s="37"/>
      <c r="G396" s="37"/>
      <c r="H396" s="37"/>
      <c r="I396" s="37"/>
      <c r="J396" s="37"/>
      <c r="K396" s="37"/>
      <c r="L396" s="37"/>
      <c r="M396" s="37"/>
    </row>
    <row r="397" spans="1:13" x14ac:dyDescent="0.25">
      <c r="A397" s="37"/>
      <c r="B397" s="37"/>
      <c r="C397" s="37"/>
      <c r="D397" s="37"/>
      <c r="E397" s="37"/>
      <c r="F397" s="37"/>
      <c r="G397" s="37"/>
      <c r="H397" s="37"/>
      <c r="I397" s="37"/>
      <c r="J397" s="37"/>
      <c r="K397" s="37"/>
      <c r="L397" s="37"/>
      <c r="M397" s="37"/>
    </row>
    <row r="398" spans="1:13" x14ac:dyDescent="0.25">
      <c r="A398" s="37"/>
      <c r="B398" s="37"/>
      <c r="C398" s="37"/>
      <c r="D398" s="37"/>
      <c r="E398" s="37"/>
      <c r="F398" s="37"/>
      <c r="G398" s="37"/>
      <c r="H398" s="37"/>
      <c r="I398" s="37"/>
      <c r="J398" s="37"/>
      <c r="K398" s="37"/>
      <c r="L398" s="37"/>
      <c r="M398" s="37"/>
    </row>
    <row r="399" spans="1:13" x14ac:dyDescent="0.25">
      <c r="A399" s="37"/>
      <c r="B399" s="37"/>
      <c r="C399" s="37"/>
      <c r="D399" s="37"/>
      <c r="E399" s="37"/>
      <c r="F399" s="37"/>
      <c r="G399" s="37"/>
      <c r="H399" s="37"/>
      <c r="I399" s="37"/>
      <c r="J399" s="37"/>
      <c r="K399" s="37"/>
      <c r="L399" s="37"/>
      <c r="M399" s="37"/>
    </row>
    <row r="400" spans="1:13" x14ac:dyDescent="0.25">
      <c r="A400" s="37"/>
      <c r="B400" s="37"/>
      <c r="C400" s="37"/>
      <c r="D400" s="37"/>
      <c r="E400" s="37"/>
      <c r="F400" s="37"/>
      <c r="G400" s="37"/>
      <c r="H400" s="37"/>
      <c r="I400" s="37"/>
      <c r="J400" s="37"/>
      <c r="K400" s="37"/>
      <c r="L400" s="37"/>
      <c r="M400" s="37"/>
    </row>
    <row r="401" spans="1:13" x14ac:dyDescent="0.25">
      <c r="A401" s="37"/>
      <c r="B401" s="37"/>
      <c r="C401" s="37"/>
      <c r="D401" s="37"/>
      <c r="E401" s="37"/>
      <c r="F401" s="37"/>
      <c r="G401" s="37"/>
      <c r="H401" s="37"/>
      <c r="I401" s="37"/>
      <c r="J401" s="37"/>
      <c r="K401" s="37"/>
      <c r="L401" s="37"/>
      <c r="M401" s="37"/>
    </row>
    <row r="402" spans="1:13" x14ac:dyDescent="0.25">
      <c r="A402" s="37"/>
      <c r="B402" s="37"/>
      <c r="C402" s="37"/>
      <c r="D402" s="37"/>
      <c r="E402" s="37"/>
      <c r="F402" s="37"/>
      <c r="G402" s="37"/>
      <c r="H402" s="37"/>
      <c r="I402" s="37"/>
      <c r="J402" s="37"/>
      <c r="K402" s="37"/>
      <c r="L402" s="37"/>
      <c r="M402" s="37"/>
    </row>
    <row r="403" spans="1:13" x14ac:dyDescent="0.25">
      <c r="A403" s="37"/>
      <c r="B403" s="37"/>
      <c r="C403" s="37"/>
      <c r="D403" s="37"/>
      <c r="E403" s="37"/>
      <c r="F403" s="37"/>
      <c r="G403" s="37"/>
      <c r="H403" s="37"/>
      <c r="I403" s="37"/>
      <c r="J403" s="37"/>
      <c r="K403" s="37"/>
      <c r="L403" s="37"/>
      <c r="M403" s="37"/>
    </row>
    <row r="404" spans="1:13" x14ac:dyDescent="0.25">
      <c r="A404" s="37"/>
      <c r="B404" s="37"/>
      <c r="C404" s="37"/>
      <c r="D404" s="37"/>
      <c r="E404" s="37"/>
      <c r="F404" s="37"/>
      <c r="G404" s="37"/>
      <c r="H404" s="37"/>
      <c r="I404" s="37"/>
      <c r="J404" s="37"/>
      <c r="K404" s="37"/>
      <c r="L404" s="37"/>
      <c r="M404" s="37"/>
    </row>
    <row r="405" spans="1:13" x14ac:dyDescent="0.25">
      <c r="A405" s="37"/>
      <c r="B405" s="37"/>
      <c r="C405" s="37"/>
      <c r="D405" s="37"/>
      <c r="E405" s="37"/>
      <c r="F405" s="37"/>
      <c r="G405" s="37"/>
      <c r="H405" s="37"/>
      <c r="I405" s="37"/>
      <c r="J405" s="37"/>
      <c r="K405" s="37"/>
      <c r="L405" s="37"/>
      <c r="M405" s="37"/>
    </row>
    <row r="406" spans="1:13" x14ac:dyDescent="0.25">
      <c r="A406" s="37"/>
      <c r="B406" s="37"/>
      <c r="C406" s="37"/>
      <c r="D406" s="37"/>
      <c r="E406" s="37"/>
      <c r="F406" s="37"/>
      <c r="G406" s="37"/>
      <c r="H406" s="37"/>
      <c r="I406" s="37"/>
      <c r="J406" s="37"/>
      <c r="K406" s="37"/>
      <c r="L406" s="37"/>
      <c r="M406" s="37"/>
    </row>
    <row r="407" spans="1:13" x14ac:dyDescent="0.25">
      <c r="A407" s="37"/>
      <c r="B407" s="37"/>
      <c r="C407" s="37"/>
      <c r="D407" s="37"/>
      <c r="E407" s="37"/>
      <c r="F407" s="37"/>
      <c r="G407" s="37"/>
      <c r="H407" s="37"/>
      <c r="I407" s="37"/>
      <c r="J407" s="37"/>
      <c r="K407" s="37"/>
      <c r="L407" s="37"/>
      <c r="M407" s="37"/>
    </row>
    <row r="408" spans="1:13" x14ac:dyDescent="0.25">
      <c r="A408" s="37"/>
      <c r="B408" s="37"/>
      <c r="C408" s="37"/>
      <c r="D408" s="37"/>
      <c r="E408" s="37"/>
      <c r="F408" s="37"/>
      <c r="G408" s="37"/>
      <c r="H408" s="37"/>
      <c r="I408" s="37"/>
      <c r="J408" s="37"/>
      <c r="K408" s="37"/>
      <c r="L408" s="37"/>
      <c r="M408" s="37"/>
    </row>
    <row r="409" spans="1:13" x14ac:dyDescent="0.25">
      <c r="A409" s="37"/>
      <c r="B409" s="37"/>
      <c r="C409" s="37"/>
      <c r="D409" s="37"/>
      <c r="E409" s="37"/>
      <c r="F409" s="37"/>
      <c r="G409" s="37"/>
      <c r="H409" s="37"/>
      <c r="I409" s="37"/>
      <c r="J409" s="37"/>
      <c r="K409" s="37"/>
      <c r="L409" s="37"/>
      <c r="M409" s="37"/>
    </row>
    <row r="410" spans="1:13" x14ac:dyDescent="0.25">
      <c r="A410" s="37"/>
      <c r="B410" s="37"/>
      <c r="C410" s="37"/>
      <c r="D410" s="37"/>
      <c r="E410" s="37"/>
      <c r="F410" s="37"/>
      <c r="G410" s="37"/>
      <c r="H410" s="37"/>
      <c r="I410" s="37"/>
      <c r="J410" s="37"/>
      <c r="K410" s="37"/>
      <c r="L410" s="37"/>
      <c r="M410" s="37"/>
    </row>
    <row r="411" spans="1:13" x14ac:dyDescent="0.25">
      <c r="A411" s="37"/>
      <c r="B411" s="37"/>
      <c r="C411" s="37"/>
      <c r="D411" s="37"/>
      <c r="E411" s="37"/>
      <c r="F411" s="37"/>
      <c r="G411" s="37"/>
      <c r="H411" s="37"/>
      <c r="I411" s="37"/>
      <c r="J411" s="37"/>
      <c r="K411" s="37"/>
      <c r="L411" s="37"/>
      <c r="M411" s="37"/>
    </row>
    <row r="412" spans="1:13" x14ac:dyDescent="0.25">
      <c r="A412" s="37"/>
      <c r="B412" s="37"/>
      <c r="C412" s="37"/>
      <c r="D412" s="37"/>
      <c r="E412" s="37"/>
      <c r="F412" s="37"/>
      <c r="G412" s="37"/>
      <c r="H412" s="37"/>
      <c r="I412" s="37"/>
      <c r="J412" s="37"/>
      <c r="K412" s="37"/>
      <c r="L412" s="37"/>
      <c r="M412" s="37"/>
    </row>
    <row r="413" spans="1:13" x14ac:dyDescent="0.25">
      <c r="A413" s="37"/>
      <c r="B413" s="37"/>
      <c r="C413" s="37"/>
      <c r="D413" s="37"/>
      <c r="E413" s="37"/>
      <c r="F413" s="37"/>
      <c r="G413" s="37"/>
      <c r="H413" s="37"/>
      <c r="I413" s="37"/>
      <c r="J413" s="37"/>
      <c r="K413" s="37"/>
      <c r="L413" s="37"/>
      <c r="M413" s="37"/>
    </row>
    <row r="414" spans="1:13" x14ac:dyDescent="0.25">
      <c r="A414" s="37"/>
      <c r="B414" s="37"/>
      <c r="C414" s="37"/>
      <c r="D414" s="37"/>
      <c r="E414" s="37"/>
      <c r="F414" s="37"/>
      <c r="G414" s="37"/>
      <c r="H414" s="37"/>
      <c r="I414" s="37"/>
      <c r="J414" s="37"/>
      <c r="K414" s="37"/>
      <c r="L414" s="37"/>
      <c r="M414" s="37"/>
    </row>
    <row r="415" spans="1:13" x14ac:dyDescent="0.25">
      <c r="A415" s="37"/>
      <c r="B415" s="37"/>
      <c r="C415" s="37"/>
      <c r="D415" s="37"/>
      <c r="E415" s="37"/>
      <c r="F415" s="37"/>
      <c r="G415" s="37"/>
      <c r="H415" s="37"/>
      <c r="I415" s="37"/>
      <c r="J415" s="37"/>
      <c r="K415" s="37"/>
      <c r="L415" s="37"/>
      <c r="M415" s="37"/>
    </row>
    <row r="416" spans="1:13" x14ac:dyDescent="0.25">
      <c r="A416" s="37"/>
      <c r="B416" s="37"/>
      <c r="C416" s="37"/>
      <c r="D416" s="37"/>
      <c r="E416" s="37"/>
      <c r="F416" s="37"/>
      <c r="G416" s="37"/>
      <c r="H416" s="37"/>
      <c r="I416" s="37"/>
      <c r="J416" s="37"/>
      <c r="K416" s="37"/>
      <c r="L416" s="37"/>
      <c r="M416" s="37"/>
    </row>
    <row r="417" spans="1:13" x14ac:dyDescent="0.25">
      <c r="A417" s="37"/>
      <c r="B417" s="37"/>
      <c r="C417" s="37"/>
      <c r="D417" s="37"/>
      <c r="E417" s="37"/>
      <c r="F417" s="37"/>
      <c r="G417" s="37"/>
      <c r="H417" s="37"/>
      <c r="I417" s="37"/>
      <c r="J417" s="37"/>
      <c r="K417" s="37"/>
      <c r="L417" s="37"/>
      <c r="M417" s="37"/>
    </row>
    <row r="418" spans="1:13" x14ac:dyDescent="0.25">
      <c r="A418" s="37"/>
      <c r="B418" s="37"/>
      <c r="C418" s="37"/>
      <c r="D418" s="37"/>
      <c r="E418" s="37"/>
      <c r="F418" s="37"/>
      <c r="G418" s="37"/>
      <c r="H418" s="37"/>
      <c r="I418" s="37"/>
      <c r="J418" s="37"/>
      <c r="K418" s="37"/>
      <c r="L418" s="37"/>
      <c r="M418" s="37"/>
    </row>
    <row r="419" spans="1:13" x14ac:dyDescent="0.25">
      <c r="A419" s="37"/>
      <c r="B419" s="37"/>
      <c r="C419" s="37"/>
      <c r="D419" s="37"/>
      <c r="E419" s="37"/>
      <c r="F419" s="37"/>
      <c r="G419" s="37"/>
      <c r="H419" s="37"/>
      <c r="I419" s="37"/>
      <c r="J419" s="37"/>
      <c r="K419" s="37"/>
      <c r="L419" s="37"/>
      <c r="M419" s="37"/>
    </row>
    <row r="420" spans="1:13" x14ac:dyDescent="0.25">
      <c r="A420" s="37"/>
      <c r="B420" s="37"/>
      <c r="C420" s="37"/>
      <c r="D420" s="37"/>
      <c r="E420" s="37"/>
      <c r="F420" s="37"/>
      <c r="G420" s="37"/>
      <c r="H420" s="37"/>
      <c r="I420" s="37"/>
      <c r="J420" s="37"/>
      <c r="K420" s="37"/>
      <c r="L420" s="37"/>
      <c r="M420" s="37"/>
    </row>
    <row r="421" spans="1:13" x14ac:dyDescent="0.25">
      <c r="A421" s="37"/>
      <c r="B421" s="37"/>
      <c r="C421" s="37"/>
      <c r="D421" s="37"/>
      <c r="E421" s="37"/>
      <c r="F421" s="37"/>
      <c r="G421" s="37"/>
      <c r="H421" s="37"/>
      <c r="I421" s="37"/>
      <c r="J421" s="37"/>
      <c r="K421" s="37"/>
      <c r="L421" s="37"/>
      <c r="M421" s="37"/>
    </row>
    <row r="422" spans="1:13" x14ac:dyDescent="0.25">
      <c r="A422" s="37"/>
      <c r="B422" s="37"/>
      <c r="C422" s="37"/>
      <c r="D422" s="37"/>
      <c r="E422" s="37"/>
      <c r="F422" s="37"/>
      <c r="G422" s="37"/>
      <c r="H422" s="37"/>
      <c r="I422" s="37"/>
      <c r="J422" s="37"/>
      <c r="K422" s="37"/>
      <c r="L422" s="37"/>
      <c r="M422" s="37"/>
    </row>
    <row r="423" spans="1:13" x14ac:dyDescent="0.25">
      <c r="A423" s="37"/>
      <c r="B423" s="37"/>
      <c r="C423" s="37"/>
      <c r="D423" s="37"/>
      <c r="E423" s="37"/>
      <c r="F423" s="37"/>
      <c r="G423" s="37"/>
      <c r="H423" s="37"/>
      <c r="I423" s="37"/>
      <c r="J423" s="37"/>
      <c r="K423" s="37"/>
      <c r="L423" s="37"/>
      <c r="M423" s="37"/>
    </row>
    <row r="424" spans="1:13" x14ac:dyDescent="0.25">
      <c r="A424" s="37"/>
      <c r="B424" s="37"/>
      <c r="C424" s="37"/>
      <c r="D424" s="37"/>
      <c r="E424" s="37"/>
      <c r="F424" s="37"/>
      <c r="G424" s="37"/>
      <c r="H424" s="37"/>
      <c r="I424" s="37"/>
      <c r="J424" s="37"/>
      <c r="K424" s="37"/>
      <c r="L424" s="37"/>
      <c r="M424" s="37"/>
    </row>
    <row r="425" spans="1:13" x14ac:dyDescent="0.25">
      <c r="A425" s="37"/>
      <c r="B425" s="37"/>
      <c r="C425" s="37"/>
      <c r="D425" s="37"/>
      <c r="E425" s="37"/>
      <c r="F425" s="37"/>
      <c r="G425" s="37"/>
      <c r="H425" s="37"/>
      <c r="I425" s="37"/>
      <c r="J425" s="37"/>
      <c r="K425" s="37"/>
      <c r="L425" s="37"/>
      <c r="M425" s="37"/>
    </row>
    <row r="426" spans="1:13" x14ac:dyDescent="0.25">
      <c r="A426" s="37"/>
      <c r="B426" s="37"/>
      <c r="C426" s="37"/>
      <c r="D426" s="37"/>
      <c r="E426" s="37"/>
      <c r="F426" s="37"/>
      <c r="G426" s="37"/>
      <c r="H426" s="37"/>
      <c r="I426" s="37"/>
      <c r="J426" s="37"/>
      <c r="K426" s="37"/>
      <c r="L426" s="37"/>
      <c r="M426" s="37"/>
    </row>
    <row r="427" spans="1:13" x14ac:dyDescent="0.25">
      <c r="A427" s="37"/>
      <c r="B427" s="37"/>
      <c r="C427" s="37"/>
      <c r="D427" s="37"/>
      <c r="E427" s="37"/>
      <c r="F427" s="37"/>
      <c r="G427" s="37"/>
      <c r="H427" s="37"/>
      <c r="I427" s="37"/>
      <c r="J427" s="37"/>
      <c r="K427" s="37"/>
      <c r="L427" s="37"/>
      <c r="M427" s="37"/>
    </row>
    <row r="428" spans="1:13" x14ac:dyDescent="0.25">
      <c r="A428" s="37"/>
      <c r="B428" s="37"/>
      <c r="C428" s="37"/>
      <c r="D428" s="37"/>
      <c r="E428" s="37"/>
      <c r="F428" s="37"/>
      <c r="G428" s="37"/>
      <c r="H428" s="37"/>
      <c r="I428" s="37"/>
      <c r="J428" s="37"/>
      <c r="K428" s="37"/>
      <c r="L428" s="37"/>
      <c r="M428" s="37"/>
    </row>
    <row r="429" spans="1:13" x14ac:dyDescent="0.25">
      <c r="A429" s="37"/>
      <c r="B429" s="37"/>
      <c r="C429" s="37"/>
      <c r="D429" s="37"/>
      <c r="E429" s="37"/>
      <c r="F429" s="37"/>
      <c r="G429" s="37"/>
      <c r="H429" s="37"/>
      <c r="I429" s="37"/>
      <c r="J429" s="37"/>
      <c r="K429" s="37"/>
      <c r="L429" s="37"/>
      <c r="M429" s="37"/>
    </row>
    <row r="430" spans="1:13" x14ac:dyDescent="0.25">
      <c r="A430" s="37"/>
      <c r="B430" s="37"/>
      <c r="C430" s="37"/>
      <c r="D430" s="37"/>
      <c r="E430" s="37"/>
      <c r="F430" s="37"/>
      <c r="G430" s="37"/>
      <c r="H430" s="37"/>
      <c r="I430" s="37"/>
      <c r="J430" s="37"/>
      <c r="K430" s="37"/>
      <c r="L430" s="37"/>
      <c r="M430" s="37"/>
    </row>
    <row r="431" spans="1:13" x14ac:dyDescent="0.25">
      <c r="A431" s="37"/>
      <c r="B431" s="37"/>
      <c r="C431" s="37"/>
      <c r="D431" s="37"/>
      <c r="E431" s="37"/>
      <c r="F431" s="37"/>
      <c r="G431" s="37"/>
      <c r="H431" s="37"/>
      <c r="I431" s="37"/>
      <c r="J431" s="37"/>
      <c r="K431" s="37"/>
      <c r="L431" s="37"/>
      <c r="M431" s="37"/>
    </row>
    <row r="432" spans="1:13" x14ac:dyDescent="0.25">
      <c r="A432" s="37"/>
      <c r="B432" s="37"/>
      <c r="C432" s="37"/>
      <c r="D432" s="37"/>
      <c r="E432" s="37"/>
      <c r="F432" s="37"/>
      <c r="G432" s="37"/>
      <c r="H432" s="37"/>
      <c r="I432" s="37"/>
      <c r="J432" s="37"/>
      <c r="K432" s="37"/>
      <c r="L432" s="37"/>
      <c r="M432" s="37"/>
    </row>
    <row r="433" spans="1:13" x14ac:dyDescent="0.25">
      <c r="A433" s="37"/>
      <c r="B433" s="37"/>
      <c r="C433" s="37"/>
      <c r="D433" s="37"/>
      <c r="E433" s="37"/>
      <c r="F433" s="37"/>
      <c r="G433" s="37"/>
      <c r="H433" s="37"/>
      <c r="I433" s="37"/>
      <c r="J433" s="37"/>
      <c r="K433" s="37"/>
      <c r="L433" s="37"/>
      <c r="M433" s="37"/>
    </row>
    <row r="434" spans="1:13" x14ac:dyDescent="0.25">
      <c r="A434" s="37"/>
      <c r="B434" s="37"/>
      <c r="C434" s="37"/>
      <c r="D434" s="37"/>
      <c r="E434" s="37"/>
      <c r="F434" s="37"/>
      <c r="G434" s="37"/>
      <c r="H434" s="37"/>
      <c r="I434" s="37"/>
      <c r="J434" s="37"/>
      <c r="K434" s="37"/>
      <c r="L434" s="37"/>
      <c r="M434" s="37"/>
    </row>
    <row r="435" spans="1:13" x14ac:dyDescent="0.25">
      <c r="A435" s="37"/>
      <c r="B435" s="37"/>
      <c r="C435" s="37"/>
      <c r="D435" s="37"/>
      <c r="E435" s="37"/>
      <c r="F435" s="37"/>
      <c r="G435" s="37"/>
      <c r="H435" s="37"/>
      <c r="I435" s="37"/>
      <c r="J435" s="37"/>
      <c r="K435" s="37"/>
      <c r="L435" s="37"/>
      <c r="M435" s="37"/>
    </row>
    <row r="436" spans="1:13" x14ac:dyDescent="0.25">
      <c r="A436" s="37"/>
      <c r="B436" s="37"/>
      <c r="C436" s="37"/>
      <c r="D436" s="37"/>
      <c r="E436" s="37"/>
      <c r="F436" s="37"/>
      <c r="G436" s="37"/>
      <c r="H436" s="37"/>
      <c r="I436" s="37"/>
      <c r="J436" s="37"/>
      <c r="K436" s="37"/>
      <c r="L436" s="37"/>
      <c r="M436" s="37"/>
    </row>
    <row r="437" spans="1:13" x14ac:dyDescent="0.25">
      <c r="A437" s="37"/>
      <c r="B437" s="37"/>
      <c r="C437" s="37"/>
      <c r="D437" s="37"/>
      <c r="E437" s="37"/>
      <c r="F437" s="37"/>
      <c r="G437" s="37"/>
      <c r="H437" s="37"/>
      <c r="I437" s="37"/>
      <c r="J437" s="37"/>
      <c r="K437" s="37"/>
      <c r="L437" s="37"/>
      <c r="M437" s="37"/>
    </row>
    <row r="438" spans="1:13" x14ac:dyDescent="0.25">
      <c r="A438" s="37"/>
      <c r="B438" s="37"/>
      <c r="C438" s="37"/>
      <c r="D438" s="37"/>
      <c r="E438" s="37"/>
      <c r="F438" s="37"/>
      <c r="G438" s="37"/>
      <c r="H438" s="37"/>
      <c r="I438" s="37"/>
      <c r="J438" s="37"/>
      <c r="K438" s="37"/>
      <c r="L438" s="37"/>
      <c r="M438" s="37"/>
    </row>
    <row r="439" spans="1:13" x14ac:dyDescent="0.25">
      <c r="A439" s="37"/>
      <c r="B439" s="37"/>
      <c r="C439" s="37"/>
      <c r="D439" s="37"/>
      <c r="E439" s="37"/>
      <c r="F439" s="37"/>
      <c r="G439" s="37"/>
      <c r="H439" s="37"/>
      <c r="I439" s="37"/>
      <c r="J439" s="37"/>
      <c r="K439" s="37"/>
      <c r="L439" s="37"/>
      <c r="M439" s="37"/>
    </row>
    <row r="440" spans="1:13" x14ac:dyDescent="0.25">
      <c r="A440" s="37"/>
      <c r="B440" s="37"/>
      <c r="C440" s="37"/>
      <c r="D440" s="37"/>
      <c r="E440" s="37"/>
      <c r="F440" s="37"/>
      <c r="G440" s="37"/>
      <c r="H440" s="37"/>
      <c r="I440" s="37"/>
      <c r="J440" s="37"/>
      <c r="K440" s="37"/>
      <c r="L440" s="37"/>
      <c r="M440" s="37"/>
    </row>
    <row r="441" spans="1:13" x14ac:dyDescent="0.25">
      <c r="A441" s="37"/>
      <c r="B441" s="37"/>
      <c r="C441" s="37"/>
      <c r="D441" s="37"/>
      <c r="E441" s="37"/>
      <c r="F441" s="37"/>
      <c r="G441" s="37"/>
      <c r="H441" s="37"/>
      <c r="I441" s="37"/>
      <c r="J441" s="37"/>
      <c r="K441" s="37"/>
      <c r="L441" s="37"/>
      <c r="M441" s="37"/>
    </row>
    <row r="442" spans="1:13" x14ac:dyDescent="0.25">
      <c r="A442" s="37"/>
      <c r="B442" s="37"/>
      <c r="C442" s="37"/>
      <c r="D442" s="37"/>
      <c r="E442" s="37"/>
      <c r="F442" s="37"/>
      <c r="G442" s="37"/>
      <c r="H442" s="37"/>
      <c r="I442" s="37"/>
      <c r="J442" s="37"/>
      <c r="K442" s="37"/>
      <c r="L442" s="37"/>
      <c r="M442" s="37"/>
    </row>
    <row r="443" spans="1:13" x14ac:dyDescent="0.25">
      <c r="A443" s="37"/>
      <c r="B443" s="37"/>
      <c r="C443" s="37"/>
      <c r="D443" s="37"/>
      <c r="E443" s="37"/>
      <c r="F443" s="37"/>
      <c r="G443" s="37"/>
      <c r="H443" s="37"/>
      <c r="I443" s="37"/>
      <c r="J443" s="37"/>
      <c r="K443" s="37"/>
      <c r="L443" s="37"/>
      <c r="M443" s="37"/>
    </row>
    <row r="444" spans="1:13" x14ac:dyDescent="0.25">
      <c r="A444" s="37"/>
      <c r="B444" s="37"/>
      <c r="C444" s="37"/>
      <c r="D444" s="37"/>
      <c r="E444" s="37"/>
      <c r="F444" s="37"/>
      <c r="G444" s="37"/>
      <c r="H444" s="37"/>
      <c r="I444" s="37"/>
      <c r="J444" s="37"/>
      <c r="K444" s="37"/>
      <c r="L444" s="37"/>
      <c r="M444" s="37"/>
    </row>
    <row r="445" spans="1:13" x14ac:dyDescent="0.25">
      <c r="A445" s="37"/>
      <c r="B445" s="37"/>
      <c r="C445" s="37"/>
      <c r="D445" s="37"/>
      <c r="E445" s="37"/>
      <c r="F445" s="37"/>
      <c r="G445" s="37"/>
      <c r="H445" s="37"/>
      <c r="I445" s="37"/>
      <c r="J445" s="37"/>
      <c r="K445" s="37"/>
      <c r="L445" s="37"/>
      <c r="M445" s="37"/>
    </row>
    <row r="446" spans="1:13" x14ac:dyDescent="0.25">
      <c r="A446" s="37"/>
      <c r="B446" s="37"/>
      <c r="C446" s="37"/>
      <c r="D446" s="37"/>
      <c r="E446" s="37"/>
      <c r="F446" s="37"/>
      <c r="G446" s="37"/>
      <c r="H446" s="37"/>
      <c r="I446" s="37"/>
      <c r="J446" s="37"/>
      <c r="K446" s="37"/>
      <c r="L446" s="37"/>
      <c r="M446" s="37"/>
    </row>
    <row r="447" spans="1:13" x14ac:dyDescent="0.25">
      <c r="A447" s="37"/>
      <c r="B447" s="37"/>
      <c r="C447" s="37"/>
      <c r="D447" s="37"/>
      <c r="E447" s="37"/>
      <c r="F447" s="37"/>
      <c r="G447" s="37"/>
      <c r="H447" s="37"/>
      <c r="I447" s="37"/>
      <c r="J447" s="37"/>
      <c r="K447" s="37"/>
      <c r="L447" s="37"/>
      <c r="M447" s="37"/>
    </row>
    <row r="448" spans="1:13" x14ac:dyDescent="0.25">
      <c r="A448" s="37"/>
      <c r="B448" s="37"/>
      <c r="C448" s="37"/>
      <c r="D448" s="37"/>
      <c r="E448" s="37"/>
      <c r="F448" s="37"/>
      <c r="G448" s="37"/>
      <c r="H448" s="37"/>
      <c r="I448" s="37"/>
      <c r="J448" s="37"/>
      <c r="K448" s="37"/>
      <c r="L448" s="37"/>
      <c r="M448" s="37"/>
    </row>
    <row r="449" spans="1:13" x14ac:dyDescent="0.25">
      <c r="A449" s="37"/>
      <c r="B449" s="37"/>
      <c r="C449" s="37"/>
      <c r="D449" s="37"/>
      <c r="E449" s="37"/>
      <c r="F449" s="37"/>
      <c r="G449" s="37"/>
      <c r="H449" s="37"/>
      <c r="I449" s="37"/>
      <c r="J449" s="37"/>
      <c r="K449" s="37"/>
      <c r="L449" s="37"/>
      <c r="M449" s="37"/>
    </row>
    <row r="450" spans="1:13" x14ac:dyDescent="0.25">
      <c r="A450" s="37"/>
      <c r="B450" s="37"/>
      <c r="C450" s="37"/>
      <c r="D450" s="37"/>
      <c r="E450" s="37"/>
      <c r="F450" s="37"/>
      <c r="G450" s="37"/>
      <c r="H450" s="37"/>
      <c r="I450" s="37"/>
      <c r="J450" s="37"/>
      <c r="K450" s="37"/>
      <c r="L450" s="37"/>
      <c r="M450" s="37"/>
    </row>
    <row r="451" spans="1:13" x14ac:dyDescent="0.25">
      <c r="A451" s="37"/>
      <c r="B451" s="37"/>
      <c r="C451" s="37"/>
      <c r="D451" s="37"/>
      <c r="E451" s="37"/>
      <c r="F451" s="37"/>
      <c r="G451" s="37"/>
      <c r="H451" s="37"/>
      <c r="I451" s="37"/>
      <c r="J451" s="37"/>
      <c r="K451" s="37"/>
      <c r="L451" s="37"/>
      <c r="M451" s="37"/>
    </row>
    <row r="452" spans="1:13" x14ac:dyDescent="0.25">
      <c r="A452" s="37"/>
      <c r="B452" s="37"/>
      <c r="C452" s="37"/>
      <c r="D452" s="37"/>
      <c r="E452" s="37"/>
      <c r="F452" s="37"/>
      <c r="G452" s="37"/>
      <c r="H452" s="37"/>
      <c r="I452" s="37"/>
      <c r="J452" s="37"/>
      <c r="K452" s="37"/>
      <c r="L452" s="37"/>
      <c r="M452" s="37"/>
    </row>
    <row r="453" spans="1:13" x14ac:dyDescent="0.25">
      <c r="A453" s="37"/>
      <c r="B453" s="37"/>
      <c r="C453" s="37"/>
      <c r="D453" s="37"/>
      <c r="E453" s="37"/>
      <c r="F453" s="37"/>
      <c r="G453" s="37"/>
      <c r="H453" s="37"/>
      <c r="I453" s="37"/>
      <c r="J453" s="37"/>
      <c r="K453" s="37"/>
      <c r="L453" s="37"/>
      <c r="M453" s="37"/>
    </row>
    <row r="454" spans="1:13" x14ac:dyDescent="0.25">
      <c r="A454" s="37"/>
      <c r="B454" s="37"/>
      <c r="C454" s="37"/>
      <c r="D454" s="37"/>
      <c r="E454" s="37"/>
      <c r="F454" s="37"/>
      <c r="G454" s="37"/>
      <c r="H454" s="37"/>
      <c r="I454" s="37"/>
      <c r="J454" s="37"/>
      <c r="K454" s="37"/>
      <c r="L454" s="37"/>
      <c r="M454" s="37"/>
    </row>
    <row r="455" spans="1:13" x14ac:dyDescent="0.25">
      <c r="A455" s="37"/>
      <c r="B455" s="37"/>
      <c r="C455" s="37"/>
      <c r="D455" s="37"/>
      <c r="E455" s="37"/>
      <c r="F455" s="37"/>
      <c r="G455" s="37"/>
      <c r="H455" s="37"/>
      <c r="I455" s="37"/>
      <c r="J455" s="37"/>
      <c r="K455" s="37"/>
      <c r="L455" s="37"/>
      <c r="M455" s="37"/>
    </row>
    <row r="456" spans="1:13" x14ac:dyDescent="0.25">
      <c r="A456" s="37"/>
      <c r="B456" s="37"/>
      <c r="C456" s="37"/>
      <c r="D456" s="37"/>
      <c r="E456" s="37"/>
      <c r="F456" s="37"/>
      <c r="G456" s="37"/>
      <c r="H456" s="37"/>
      <c r="I456" s="37"/>
      <c r="J456" s="37"/>
      <c r="K456" s="37"/>
      <c r="L456" s="37"/>
      <c r="M456" s="37"/>
    </row>
    <row r="457" spans="1:13" x14ac:dyDescent="0.25">
      <c r="A457" s="37"/>
      <c r="B457" s="37"/>
      <c r="C457" s="37"/>
      <c r="D457" s="37"/>
      <c r="E457" s="37"/>
      <c r="F457" s="37"/>
      <c r="G457" s="37"/>
      <c r="H457" s="37"/>
      <c r="I457" s="37"/>
      <c r="J457" s="37"/>
      <c r="K457" s="37"/>
      <c r="L457" s="37"/>
      <c r="M457" s="37"/>
    </row>
    <row r="458" spans="1:13" x14ac:dyDescent="0.25">
      <c r="A458" s="37"/>
      <c r="B458" s="37"/>
      <c r="C458" s="37"/>
      <c r="D458" s="37"/>
      <c r="E458" s="37"/>
      <c r="F458" s="37"/>
      <c r="G458" s="37"/>
      <c r="H458" s="37"/>
      <c r="I458" s="37"/>
      <c r="J458" s="37"/>
      <c r="K458" s="37"/>
      <c r="L458" s="37"/>
      <c r="M458" s="37"/>
    </row>
    <row r="459" spans="1:13" x14ac:dyDescent="0.25">
      <c r="A459" s="37"/>
      <c r="B459" s="37"/>
      <c r="C459" s="37"/>
      <c r="D459" s="37"/>
      <c r="E459" s="37"/>
      <c r="F459" s="37"/>
      <c r="G459" s="37"/>
      <c r="H459" s="37"/>
      <c r="I459" s="37"/>
      <c r="J459" s="37"/>
      <c r="K459" s="37"/>
      <c r="L459" s="37"/>
      <c r="M459" s="37"/>
    </row>
    <row r="460" spans="1:13" x14ac:dyDescent="0.25">
      <c r="A460" s="37"/>
      <c r="B460" s="37"/>
      <c r="C460" s="37"/>
      <c r="D460" s="37"/>
      <c r="E460" s="37"/>
      <c r="F460" s="37"/>
      <c r="G460" s="37"/>
      <c r="H460" s="37"/>
      <c r="I460" s="37"/>
      <c r="J460" s="37"/>
      <c r="K460" s="37"/>
      <c r="L460" s="37"/>
      <c r="M460" s="37"/>
    </row>
    <row r="461" spans="1:13" x14ac:dyDescent="0.25">
      <c r="A461" s="37"/>
      <c r="B461" s="37"/>
      <c r="C461" s="37"/>
      <c r="D461" s="37"/>
      <c r="E461" s="37"/>
      <c r="F461" s="37"/>
      <c r="G461" s="37"/>
      <c r="H461" s="37"/>
      <c r="I461" s="37"/>
      <c r="J461" s="37"/>
      <c r="K461" s="37"/>
      <c r="L461" s="37"/>
      <c r="M461" s="37"/>
    </row>
    <row r="462" spans="1:13" x14ac:dyDescent="0.25">
      <c r="A462" s="37"/>
      <c r="B462" s="37"/>
      <c r="C462" s="37"/>
      <c r="D462" s="37"/>
      <c r="E462" s="37"/>
      <c r="F462" s="37"/>
      <c r="G462" s="37"/>
      <c r="H462" s="37"/>
      <c r="I462" s="37"/>
      <c r="J462" s="37"/>
      <c r="K462" s="37"/>
      <c r="L462" s="37"/>
      <c r="M462" s="37"/>
    </row>
    <row r="463" spans="1:13" x14ac:dyDescent="0.25">
      <c r="A463" s="37"/>
      <c r="B463" s="37"/>
      <c r="C463" s="37"/>
      <c r="D463" s="37"/>
      <c r="E463" s="37"/>
      <c r="F463" s="37"/>
      <c r="G463" s="37"/>
      <c r="H463" s="37"/>
      <c r="I463" s="37"/>
      <c r="J463" s="37"/>
      <c r="K463" s="37"/>
      <c r="L463" s="37"/>
      <c r="M463" s="37"/>
    </row>
    <row r="464" spans="1:13" x14ac:dyDescent="0.25">
      <c r="A464" s="37"/>
      <c r="B464" s="37"/>
      <c r="C464" s="37"/>
      <c r="D464" s="37"/>
      <c r="E464" s="37"/>
      <c r="F464" s="37"/>
      <c r="G464" s="37"/>
      <c r="H464" s="37"/>
      <c r="I464" s="37"/>
      <c r="J464" s="37"/>
      <c r="K464" s="37"/>
      <c r="L464" s="37"/>
      <c r="M464" s="37"/>
    </row>
    <row r="465" spans="1:13" x14ac:dyDescent="0.25">
      <c r="A465" s="37"/>
      <c r="B465" s="37"/>
      <c r="C465" s="37"/>
      <c r="D465" s="37"/>
      <c r="E465" s="37"/>
      <c r="F465" s="37"/>
      <c r="G465" s="37"/>
      <c r="H465" s="37"/>
      <c r="I465" s="37"/>
      <c r="J465" s="37"/>
      <c r="K465" s="37"/>
      <c r="L465" s="37"/>
      <c r="M465" s="37"/>
    </row>
    <row r="466" spans="1:13" x14ac:dyDescent="0.25">
      <c r="A466" s="37"/>
      <c r="B466" s="37"/>
      <c r="C466" s="37"/>
      <c r="D466" s="37"/>
      <c r="E466" s="37"/>
      <c r="F466" s="37"/>
      <c r="G466" s="37"/>
      <c r="H466" s="37"/>
      <c r="I466" s="37"/>
      <c r="J466" s="37"/>
      <c r="K466" s="37"/>
      <c r="L466" s="37"/>
      <c r="M466" s="37"/>
    </row>
    <row r="467" spans="1:13" x14ac:dyDescent="0.25">
      <c r="A467" s="37"/>
      <c r="B467" s="37"/>
      <c r="C467" s="37"/>
      <c r="D467" s="37"/>
      <c r="E467" s="37"/>
      <c r="F467" s="37"/>
      <c r="G467" s="37"/>
      <c r="H467" s="37"/>
      <c r="I467" s="37"/>
      <c r="J467" s="37"/>
      <c r="K467" s="37"/>
      <c r="L467" s="37"/>
      <c r="M467" s="37"/>
    </row>
    <row r="468" spans="1:13" x14ac:dyDescent="0.25">
      <c r="A468" s="37"/>
      <c r="B468" s="37"/>
      <c r="C468" s="37"/>
      <c r="D468" s="37"/>
      <c r="E468" s="37"/>
      <c r="F468" s="37"/>
      <c r="G468" s="37"/>
      <c r="H468" s="37"/>
      <c r="I468" s="37"/>
      <c r="J468" s="37"/>
      <c r="K468" s="37"/>
      <c r="L468" s="37"/>
      <c r="M468" s="37"/>
    </row>
    <row r="469" spans="1:13" x14ac:dyDescent="0.25">
      <c r="A469" s="37"/>
      <c r="B469" s="37"/>
      <c r="C469" s="37"/>
      <c r="D469" s="37"/>
      <c r="E469" s="37"/>
      <c r="F469" s="37"/>
      <c r="G469" s="37"/>
      <c r="H469" s="37"/>
      <c r="I469" s="37"/>
      <c r="J469" s="37"/>
      <c r="K469" s="37"/>
      <c r="L469" s="37"/>
      <c r="M469" s="37"/>
    </row>
    <row r="470" spans="1:13" x14ac:dyDescent="0.25">
      <c r="A470" s="37"/>
      <c r="B470" s="37"/>
      <c r="C470" s="37"/>
      <c r="D470" s="37"/>
      <c r="E470" s="37"/>
      <c r="F470" s="37"/>
      <c r="G470" s="37"/>
      <c r="H470" s="37"/>
      <c r="I470" s="37"/>
      <c r="J470" s="37"/>
      <c r="K470" s="37"/>
      <c r="L470" s="37"/>
      <c r="M470" s="37"/>
    </row>
    <row r="471" spans="1:13" x14ac:dyDescent="0.25">
      <c r="A471" s="37"/>
      <c r="B471" s="37"/>
      <c r="C471" s="37"/>
      <c r="D471" s="37"/>
      <c r="E471" s="37"/>
      <c r="F471" s="37"/>
      <c r="G471" s="37"/>
      <c r="H471" s="37"/>
      <c r="I471" s="37"/>
      <c r="J471" s="37"/>
      <c r="K471" s="37"/>
      <c r="L471" s="37"/>
      <c r="M471" s="37"/>
    </row>
    <row r="472" spans="1:13" x14ac:dyDescent="0.25">
      <c r="A472" s="37"/>
      <c r="B472" s="37"/>
      <c r="C472" s="37"/>
      <c r="D472" s="37"/>
      <c r="E472" s="37"/>
      <c r="F472" s="37"/>
      <c r="G472" s="37"/>
      <c r="H472" s="37"/>
      <c r="I472" s="37"/>
      <c r="J472" s="37"/>
      <c r="K472" s="37"/>
      <c r="L472" s="37"/>
      <c r="M472" s="37"/>
    </row>
    <row r="473" spans="1:13" x14ac:dyDescent="0.25">
      <c r="A473" s="37"/>
      <c r="B473" s="37"/>
      <c r="C473" s="37"/>
      <c r="D473" s="37"/>
      <c r="E473" s="37"/>
      <c r="F473" s="37"/>
      <c r="G473" s="37"/>
      <c r="H473" s="37"/>
      <c r="I473" s="37"/>
      <c r="J473" s="37"/>
      <c r="K473" s="37"/>
      <c r="L473" s="37"/>
      <c r="M473" s="37"/>
    </row>
    <row r="474" spans="1:13" x14ac:dyDescent="0.25">
      <c r="A474" s="37"/>
      <c r="B474" s="37"/>
      <c r="C474" s="37"/>
      <c r="D474" s="37"/>
      <c r="E474" s="37"/>
      <c r="F474" s="37"/>
      <c r="G474" s="37"/>
      <c r="H474" s="37"/>
      <c r="I474" s="37"/>
      <c r="J474" s="37"/>
      <c r="K474" s="37"/>
      <c r="L474" s="37"/>
      <c r="M474" s="37"/>
    </row>
    <row r="475" spans="1:13" x14ac:dyDescent="0.25">
      <c r="A475" s="37"/>
      <c r="B475" s="37"/>
      <c r="C475" s="37"/>
      <c r="D475" s="37"/>
      <c r="E475" s="37"/>
      <c r="F475" s="37"/>
      <c r="G475" s="37"/>
      <c r="H475" s="37"/>
      <c r="I475" s="37"/>
      <c r="J475" s="37"/>
      <c r="K475" s="37"/>
      <c r="L475" s="37"/>
      <c r="M475" s="37"/>
    </row>
    <row r="476" spans="1:13" x14ac:dyDescent="0.25">
      <c r="A476" s="37"/>
      <c r="B476" s="37"/>
      <c r="C476" s="37"/>
      <c r="D476" s="37"/>
      <c r="E476" s="37"/>
      <c r="F476" s="37"/>
      <c r="G476" s="37"/>
      <c r="H476" s="37"/>
      <c r="I476" s="37"/>
      <c r="J476" s="37"/>
      <c r="K476" s="37"/>
      <c r="L476" s="37"/>
      <c r="M476" s="37"/>
    </row>
    <row r="477" spans="1:13" x14ac:dyDescent="0.25">
      <c r="A477" s="37"/>
      <c r="B477" s="37"/>
      <c r="C477" s="37"/>
      <c r="D477" s="37"/>
      <c r="E477" s="37"/>
      <c r="F477" s="37"/>
      <c r="G477" s="37"/>
      <c r="H477" s="37"/>
      <c r="I477" s="37"/>
      <c r="J477" s="37"/>
      <c r="K477" s="37"/>
      <c r="L477" s="37"/>
      <c r="M477" s="37"/>
    </row>
    <row r="478" spans="1:13" x14ac:dyDescent="0.25">
      <c r="A478" s="37"/>
      <c r="B478" s="37"/>
      <c r="C478" s="37"/>
      <c r="D478" s="37"/>
      <c r="E478" s="37"/>
      <c r="F478" s="37"/>
      <c r="G478" s="37"/>
      <c r="H478" s="37"/>
      <c r="I478" s="37"/>
      <c r="J478" s="37"/>
      <c r="K478" s="37"/>
      <c r="L478" s="37"/>
      <c r="M478" s="37"/>
    </row>
    <row r="479" spans="1:13" x14ac:dyDescent="0.25">
      <c r="A479" s="37"/>
      <c r="B479" s="37"/>
      <c r="C479" s="37"/>
      <c r="D479" s="37"/>
      <c r="E479" s="37"/>
      <c r="F479" s="37"/>
      <c r="G479" s="37"/>
      <c r="H479" s="37"/>
      <c r="I479" s="37"/>
      <c r="J479" s="37"/>
      <c r="K479" s="37"/>
      <c r="L479" s="37"/>
      <c r="M479" s="37"/>
    </row>
    <row r="480" spans="1:13" x14ac:dyDescent="0.25">
      <c r="A480" s="37"/>
      <c r="B480" s="37"/>
      <c r="C480" s="37"/>
      <c r="D480" s="37"/>
      <c r="E480" s="37"/>
      <c r="F480" s="37"/>
      <c r="G480" s="37"/>
      <c r="H480" s="37"/>
      <c r="I480" s="37"/>
      <c r="J480" s="37"/>
      <c r="K480" s="37"/>
      <c r="L480" s="37"/>
      <c r="M480" s="37"/>
    </row>
    <row r="481" spans="1:13" x14ac:dyDescent="0.25">
      <c r="A481" s="37"/>
      <c r="B481" s="37"/>
      <c r="C481" s="37"/>
      <c r="D481" s="37"/>
      <c r="E481" s="37"/>
      <c r="F481" s="37"/>
      <c r="G481" s="37"/>
      <c r="H481" s="37"/>
      <c r="I481" s="37"/>
      <c r="J481" s="37"/>
      <c r="K481" s="37"/>
      <c r="L481" s="37"/>
      <c r="M481" s="37"/>
    </row>
    <row r="482" spans="1:13" x14ac:dyDescent="0.25">
      <c r="A482" s="37"/>
      <c r="B482" s="37"/>
      <c r="C482" s="37"/>
      <c r="D482" s="37"/>
      <c r="E482" s="37"/>
      <c r="F482" s="37"/>
      <c r="G482" s="37"/>
      <c r="H482" s="37"/>
      <c r="I482" s="37"/>
      <c r="J482" s="37"/>
      <c r="K482" s="37"/>
      <c r="L482" s="37"/>
      <c r="M482" s="37"/>
    </row>
    <row r="483" spans="1:13" x14ac:dyDescent="0.25">
      <c r="A483" s="37"/>
      <c r="B483" s="37"/>
      <c r="C483" s="37"/>
      <c r="D483" s="37"/>
      <c r="E483" s="37"/>
      <c r="F483" s="37"/>
      <c r="G483" s="37"/>
      <c r="H483" s="37"/>
      <c r="I483" s="37"/>
      <c r="J483" s="37"/>
      <c r="K483" s="37"/>
      <c r="L483" s="37"/>
      <c r="M483" s="37"/>
    </row>
    <row r="484" spans="1:13" x14ac:dyDescent="0.25">
      <c r="A484" s="37"/>
      <c r="B484" s="37"/>
      <c r="C484" s="37"/>
      <c r="D484" s="37"/>
      <c r="E484" s="37"/>
      <c r="F484" s="37"/>
      <c r="G484" s="37"/>
      <c r="H484" s="37"/>
      <c r="I484" s="37"/>
      <c r="J484" s="37"/>
      <c r="K484" s="37"/>
      <c r="L484" s="37"/>
      <c r="M484" s="37"/>
    </row>
    <row r="485" spans="1:13" x14ac:dyDescent="0.25">
      <c r="A485" s="37"/>
      <c r="B485" s="37"/>
      <c r="C485" s="37"/>
      <c r="D485" s="37"/>
      <c r="E485" s="37"/>
      <c r="F485" s="37"/>
      <c r="G485" s="37"/>
      <c r="H485" s="37"/>
      <c r="I485" s="37"/>
      <c r="J485" s="37"/>
      <c r="K485" s="37"/>
      <c r="L485" s="37"/>
      <c r="M485" s="37"/>
    </row>
    <row r="486" spans="1:13" x14ac:dyDescent="0.25">
      <c r="A486" s="37"/>
      <c r="B486" s="37"/>
      <c r="C486" s="37"/>
      <c r="D486" s="37"/>
      <c r="E486" s="37"/>
      <c r="F486" s="37"/>
      <c r="G486" s="37"/>
      <c r="H486" s="37"/>
      <c r="I486" s="37"/>
      <c r="J486" s="37"/>
      <c r="K486" s="37"/>
      <c r="L486" s="37"/>
      <c r="M486" s="37"/>
    </row>
    <row r="487" spans="1:13" x14ac:dyDescent="0.25">
      <c r="A487" s="37"/>
      <c r="B487" s="37"/>
      <c r="C487" s="37"/>
      <c r="D487" s="37"/>
      <c r="E487" s="37"/>
      <c r="F487" s="37"/>
      <c r="G487" s="37"/>
      <c r="H487" s="37"/>
      <c r="I487" s="37"/>
      <c r="J487" s="37"/>
      <c r="K487" s="37"/>
      <c r="L487" s="37"/>
      <c r="M487" s="37"/>
    </row>
    <row r="488" spans="1:13" x14ac:dyDescent="0.25">
      <c r="A488" s="37"/>
      <c r="B488" s="37"/>
      <c r="C488" s="37"/>
      <c r="D488" s="37"/>
      <c r="E488" s="37"/>
      <c r="F488" s="37"/>
      <c r="G488" s="37"/>
      <c r="H488" s="37"/>
      <c r="I488" s="37"/>
      <c r="J488" s="37"/>
      <c r="K488" s="37"/>
      <c r="L488" s="37"/>
      <c r="M488" s="37"/>
    </row>
    <row r="489" spans="1:13" x14ac:dyDescent="0.25">
      <c r="A489" s="37"/>
      <c r="B489" s="37"/>
      <c r="C489" s="37"/>
      <c r="D489" s="37"/>
      <c r="E489" s="37"/>
      <c r="F489" s="37"/>
      <c r="G489" s="37"/>
      <c r="H489" s="37"/>
      <c r="I489" s="37"/>
      <c r="J489" s="37"/>
      <c r="K489" s="37"/>
      <c r="L489" s="37"/>
      <c r="M489" s="37"/>
    </row>
    <row r="490" spans="1:13" x14ac:dyDescent="0.25">
      <c r="A490" s="37"/>
      <c r="B490" s="37"/>
      <c r="C490" s="37"/>
      <c r="D490" s="37"/>
      <c r="E490" s="37"/>
      <c r="F490" s="37"/>
      <c r="G490" s="37"/>
      <c r="H490" s="37"/>
      <c r="I490" s="37"/>
      <c r="J490" s="37"/>
      <c r="K490" s="37"/>
      <c r="L490" s="37"/>
      <c r="M490" s="37"/>
    </row>
    <row r="491" spans="1:13" x14ac:dyDescent="0.25">
      <c r="A491" s="37"/>
      <c r="B491" s="37"/>
      <c r="C491" s="37"/>
      <c r="D491" s="37"/>
      <c r="E491" s="37"/>
      <c r="F491" s="37"/>
      <c r="G491" s="37"/>
      <c r="H491" s="37"/>
      <c r="I491" s="37"/>
      <c r="J491" s="37"/>
      <c r="K491" s="37"/>
      <c r="L491" s="37"/>
      <c r="M491" s="37"/>
    </row>
    <row r="492" spans="1:13" x14ac:dyDescent="0.25">
      <c r="A492" s="37"/>
      <c r="B492" s="37"/>
      <c r="C492" s="37"/>
      <c r="D492" s="37"/>
      <c r="E492" s="37"/>
      <c r="F492" s="37"/>
      <c r="G492" s="37"/>
      <c r="H492" s="37"/>
      <c r="I492" s="37"/>
      <c r="J492" s="37"/>
      <c r="K492" s="37"/>
      <c r="L492" s="37"/>
      <c r="M492" s="37"/>
    </row>
    <row r="493" spans="1:13" x14ac:dyDescent="0.25">
      <c r="A493" s="37"/>
      <c r="B493" s="37"/>
      <c r="C493" s="37"/>
      <c r="D493" s="37"/>
      <c r="E493" s="37"/>
      <c r="F493" s="37"/>
      <c r="G493" s="37"/>
      <c r="H493" s="37"/>
      <c r="I493" s="37"/>
      <c r="J493" s="37"/>
      <c r="K493" s="37"/>
      <c r="L493" s="37"/>
      <c r="M493" s="37"/>
    </row>
    <row r="494" spans="1:13" x14ac:dyDescent="0.25">
      <c r="A494" s="37"/>
      <c r="B494" s="37"/>
      <c r="C494" s="37"/>
      <c r="D494" s="37"/>
      <c r="E494" s="37"/>
      <c r="F494" s="37"/>
      <c r="G494" s="37"/>
      <c r="H494" s="37"/>
      <c r="I494" s="37"/>
      <c r="J494" s="37"/>
      <c r="K494" s="37"/>
      <c r="L494" s="37"/>
      <c r="M494" s="37"/>
    </row>
    <row r="495" spans="1:13" x14ac:dyDescent="0.25">
      <c r="A495" s="37"/>
      <c r="B495" s="37"/>
      <c r="C495" s="37"/>
      <c r="D495" s="37"/>
      <c r="E495" s="37"/>
      <c r="F495" s="37"/>
      <c r="G495" s="37"/>
      <c r="H495" s="37"/>
      <c r="I495" s="37"/>
      <c r="J495" s="37"/>
      <c r="K495" s="37"/>
      <c r="L495" s="37"/>
      <c r="M495" s="37"/>
    </row>
    <row r="496" spans="1:13" x14ac:dyDescent="0.25">
      <c r="A496" s="37"/>
      <c r="B496" s="37"/>
      <c r="C496" s="37"/>
      <c r="D496" s="37"/>
      <c r="E496" s="37"/>
      <c r="F496" s="37"/>
      <c r="G496" s="37"/>
      <c r="H496" s="37"/>
      <c r="I496" s="37"/>
      <c r="J496" s="37"/>
      <c r="K496" s="37"/>
      <c r="L496" s="37"/>
      <c r="M496" s="37"/>
    </row>
    <row r="497" spans="1:13" x14ac:dyDescent="0.25">
      <c r="A497" s="37"/>
      <c r="B497" s="37"/>
      <c r="C497" s="37"/>
      <c r="D497" s="37"/>
      <c r="E497" s="37"/>
      <c r="F497" s="37"/>
      <c r="G497" s="37"/>
      <c r="H497" s="37"/>
      <c r="I497" s="37"/>
      <c r="J497" s="37"/>
      <c r="K497" s="37"/>
      <c r="L497" s="37"/>
      <c r="M497" s="37"/>
    </row>
    <row r="498" spans="1:13" x14ac:dyDescent="0.25">
      <c r="A498" s="37"/>
      <c r="B498" s="37"/>
      <c r="C498" s="37"/>
      <c r="D498" s="37"/>
      <c r="E498" s="37"/>
      <c r="F498" s="37"/>
      <c r="G498" s="37"/>
      <c r="H498" s="37"/>
      <c r="I498" s="37"/>
      <c r="J498" s="37"/>
      <c r="K498" s="37"/>
      <c r="L498" s="37"/>
      <c r="M498" s="37"/>
    </row>
    <row r="499" spans="1:13" x14ac:dyDescent="0.25">
      <c r="A499" s="37"/>
      <c r="B499" s="37"/>
      <c r="C499" s="37"/>
      <c r="D499" s="37"/>
      <c r="E499" s="37"/>
      <c r="F499" s="37"/>
      <c r="G499" s="37"/>
      <c r="H499" s="37"/>
      <c r="I499" s="37"/>
      <c r="J499" s="37"/>
      <c r="K499" s="37"/>
      <c r="L499" s="37"/>
      <c r="M499" s="37"/>
    </row>
    <row r="500" spans="1:13" x14ac:dyDescent="0.25">
      <c r="A500" s="37"/>
      <c r="B500" s="37"/>
      <c r="C500" s="37"/>
      <c r="D500" s="37"/>
      <c r="E500" s="37"/>
      <c r="F500" s="37"/>
      <c r="G500" s="37"/>
      <c r="H500" s="37"/>
      <c r="I500" s="37"/>
      <c r="J500" s="37"/>
      <c r="K500" s="37"/>
      <c r="L500" s="37"/>
      <c r="M500" s="37"/>
    </row>
    <row r="501" spans="1:13" x14ac:dyDescent="0.25">
      <c r="A501" s="37"/>
      <c r="B501" s="37"/>
      <c r="C501" s="37"/>
      <c r="D501" s="37"/>
      <c r="E501" s="37"/>
      <c r="F501" s="37"/>
      <c r="G501" s="37"/>
      <c r="H501" s="37"/>
      <c r="I501" s="37"/>
      <c r="J501" s="37"/>
      <c r="K501" s="37"/>
      <c r="L501" s="37"/>
      <c r="M501" s="37"/>
    </row>
    <row r="502" spans="1:13" x14ac:dyDescent="0.25">
      <c r="A502" s="37"/>
      <c r="B502" s="37"/>
      <c r="C502" s="37"/>
      <c r="D502" s="37"/>
      <c r="E502" s="37"/>
      <c r="F502" s="37"/>
      <c r="G502" s="37"/>
      <c r="H502" s="37"/>
      <c r="I502" s="37"/>
      <c r="J502" s="37"/>
      <c r="K502" s="37"/>
      <c r="L502" s="37"/>
      <c r="M502" s="37"/>
    </row>
    <row r="503" spans="1:13" x14ac:dyDescent="0.25">
      <c r="A503" s="37"/>
      <c r="B503" s="37"/>
      <c r="C503" s="37"/>
      <c r="D503" s="37"/>
      <c r="E503" s="37"/>
      <c r="F503" s="37"/>
      <c r="G503" s="37"/>
      <c r="H503" s="37"/>
      <c r="I503" s="37"/>
      <c r="J503" s="37"/>
      <c r="K503" s="37"/>
      <c r="L503" s="37"/>
      <c r="M503" s="37"/>
    </row>
    <row r="504" spans="1:13" x14ac:dyDescent="0.25">
      <c r="A504" s="37"/>
      <c r="B504" s="37"/>
      <c r="C504" s="37"/>
      <c r="D504" s="37"/>
      <c r="E504" s="37"/>
      <c r="F504" s="37"/>
      <c r="G504" s="37"/>
      <c r="H504" s="37"/>
      <c r="I504" s="37"/>
      <c r="J504" s="37"/>
      <c r="K504" s="37"/>
      <c r="L504" s="37"/>
      <c r="M504" s="37"/>
    </row>
    <row r="505" spans="1:13" x14ac:dyDescent="0.25">
      <c r="A505" s="37"/>
      <c r="B505" s="37"/>
      <c r="C505" s="37"/>
      <c r="D505" s="37"/>
      <c r="E505" s="37"/>
      <c r="F505" s="37"/>
      <c r="G505" s="37"/>
      <c r="H505" s="37"/>
      <c r="I505" s="37"/>
      <c r="J505" s="37"/>
      <c r="K505" s="37"/>
      <c r="L505" s="37"/>
      <c r="M505" s="37"/>
    </row>
    <row r="506" spans="1:13" x14ac:dyDescent="0.25">
      <c r="A506" s="37"/>
      <c r="B506" s="37"/>
      <c r="C506" s="37"/>
      <c r="D506" s="37"/>
      <c r="E506" s="37"/>
      <c r="F506" s="37"/>
      <c r="G506" s="37"/>
      <c r="H506" s="37"/>
      <c r="I506" s="37"/>
      <c r="J506" s="37"/>
      <c r="K506" s="37"/>
      <c r="L506" s="37"/>
      <c r="M506" s="37"/>
    </row>
    <row r="507" spans="1:13" x14ac:dyDescent="0.25">
      <c r="A507" s="37"/>
      <c r="B507" s="37"/>
      <c r="C507" s="37"/>
      <c r="D507" s="37"/>
      <c r="E507" s="37"/>
      <c r="F507" s="37"/>
      <c r="G507" s="37"/>
      <c r="H507" s="37"/>
      <c r="I507" s="37"/>
      <c r="J507" s="37"/>
      <c r="K507" s="37"/>
      <c r="L507" s="37"/>
      <c r="M507" s="37"/>
    </row>
    <row r="508" spans="1:13" x14ac:dyDescent="0.25">
      <c r="A508" s="37"/>
      <c r="B508" s="37"/>
      <c r="C508" s="37"/>
      <c r="D508" s="37"/>
      <c r="E508" s="37"/>
      <c r="F508" s="37"/>
      <c r="G508" s="37"/>
      <c r="H508" s="37"/>
      <c r="I508" s="37"/>
      <c r="J508" s="37"/>
      <c r="K508" s="37"/>
      <c r="L508" s="37"/>
      <c r="M508" s="37"/>
    </row>
    <row r="509" spans="1:13" x14ac:dyDescent="0.25">
      <c r="A509" s="37"/>
      <c r="B509" s="37"/>
      <c r="C509" s="37"/>
      <c r="D509" s="37"/>
      <c r="E509" s="37"/>
      <c r="F509" s="37"/>
      <c r="G509" s="37"/>
      <c r="H509" s="37"/>
      <c r="I509" s="37"/>
      <c r="J509" s="37"/>
      <c r="K509" s="37"/>
      <c r="L509" s="37"/>
      <c r="M509" s="37"/>
    </row>
    <row r="510" spans="1:13" x14ac:dyDescent="0.25">
      <c r="A510" s="37"/>
      <c r="B510" s="37"/>
      <c r="C510" s="37"/>
      <c r="D510" s="37"/>
      <c r="E510" s="37"/>
      <c r="F510" s="37"/>
      <c r="G510" s="37"/>
      <c r="H510" s="37"/>
      <c r="I510" s="37"/>
      <c r="J510" s="37"/>
      <c r="K510" s="37"/>
      <c r="L510" s="37"/>
      <c r="M510" s="37"/>
    </row>
    <row r="511" spans="1:13" x14ac:dyDescent="0.25">
      <c r="A511" s="37"/>
      <c r="B511" s="37"/>
      <c r="C511" s="37"/>
      <c r="D511" s="37"/>
      <c r="E511" s="37"/>
      <c r="F511" s="37"/>
      <c r="G511" s="37"/>
      <c r="H511" s="37"/>
      <c r="I511" s="37"/>
      <c r="J511" s="37"/>
      <c r="K511" s="37"/>
      <c r="L511" s="37"/>
      <c r="M511" s="37"/>
    </row>
    <row r="512" spans="1:13" x14ac:dyDescent="0.25">
      <c r="A512" s="37"/>
      <c r="B512" s="37"/>
      <c r="C512" s="37"/>
      <c r="D512" s="37"/>
      <c r="E512" s="37"/>
      <c r="F512" s="37"/>
      <c r="G512" s="37"/>
      <c r="H512" s="37"/>
      <c r="I512" s="37"/>
      <c r="J512" s="37"/>
      <c r="K512" s="37"/>
      <c r="L512" s="37"/>
      <c r="M512" s="37"/>
    </row>
    <row r="513" spans="1:13" x14ac:dyDescent="0.25">
      <c r="A513" s="37"/>
      <c r="B513" s="37"/>
      <c r="C513" s="37"/>
      <c r="D513" s="37"/>
      <c r="E513" s="37"/>
      <c r="F513" s="37"/>
      <c r="G513" s="37"/>
      <c r="H513" s="37"/>
      <c r="I513" s="37"/>
      <c r="J513" s="37"/>
      <c r="K513" s="37"/>
      <c r="L513" s="37"/>
      <c r="M513" s="37"/>
    </row>
    <row r="514" spans="1:13" x14ac:dyDescent="0.25">
      <c r="A514" s="37"/>
      <c r="B514" s="37"/>
      <c r="C514" s="37"/>
      <c r="D514" s="37"/>
      <c r="E514" s="37"/>
      <c r="F514" s="37"/>
      <c r="G514" s="37"/>
      <c r="H514" s="37"/>
      <c r="I514" s="37"/>
      <c r="J514" s="37"/>
      <c r="K514" s="37"/>
      <c r="L514" s="37"/>
      <c r="M514" s="37"/>
    </row>
    <row r="515" spans="1:13" x14ac:dyDescent="0.25">
      <c r="A515" s="37"/>
      <c r="B515" s="37"/>
      <c r="C515" s="37"/>
      <c r="D515" s="37"/>
      <c r="E515" s="37"/>
      <c r="F515" s="37"/>
      <c r="G515" s="37"/>
      <c r="H515" s="37"/>
      <c r="I515" s="37"/>
      <c r="J515" s="37"/>
      <c r="K515" s="37"/>
      <c r="L515" s="37"/>
      <c r="M515" s="37"/>
    </row>
    <row r="516" spans="1:13" x14ac:dyDescent="0.25">
      <c r="A516" s="37"/>
      <c r="B516" s="37"/>
      <c r="C516" s="37"/>
      <c r="D516" s="37"/>
      <c r="E516" s="37"/>
      <c r="F516" s="37"/>
      <c r="G516" s="37"/>
      <c r="H516" s="37"/>
      <c r="I516" s="37"/>
      <c r="J516" s="37"/>
      <c r="K516" s="37"/>
      <c r="L516" s="37"/>
      <c r="M516" s="37"/>
    </row>
    <row r="517" spans="1:13" x14ac:dyDescent="0.25">
      <c r="A517" s="37"/>
      <c r="B517" s="37"/>
      <c r="C517" s="37"/>
      <c r="D517" s="37"/>
      <c r="E517" s="37"/>
      <c r="F517" s="37"/>
      <c r="G517" s="37"/>
      <c r="H517" s="37"/>
      <c r="I517" s="37"/>
      <c r="J517" s="37"/>
      <c r="K517" s="37"/>
      <c r="L517" s="37"/>
      <c r="M517" s="37"/>
    </row>
    <row r="518" spans="1:13" x14ac:dyDescent="0.25">
      <c r="A518" s="37"/>
      <c r="B518" s="37"/>
      <c r="C518" s="37"/>
      <c r="D518" s="37"/>
      <c r="E518" s="37"/>
      <c r="F518" s="37"/>
      <c r="G518" s="37"/>
      <c r="H518" s="37"/>
      <c r="I518" s="37"/>
      <c r="J518" s="37"/>
      <c r="K518" s="37"/>
      <c r="L518" s="37"/>
      <c r="M518" s="37"/>
    </row>
    <row r="519" spans="1:13" x14ac:dyDescent="0.25">
      <c r="A519" s="37"/>
      <c r="B519" s="37"/>
      <c r="C519" s="37"/>
      <c r="D519" s="37"/>
      <c r="E519" s="37"/>
      <c r="F519" s="37"/>
      <c r="G519" s="37"/>
      <c r="H519" s="37"/>
      <c r="I519" s="37"/>
      <c r="J519" s="37"/>
      <c r="K519" s="37"/>
      <c r="L519" s="37"/>
      <c r="M519" s="37"/>
    </row>
    <row r="520" spans="1:13" x14ac:dyDescent="0.25">
      <c r="A520" s="37"/>
      <c r="B520" s="37"/>
      <c r="C520" s="37"/>
      <c r="D520" s="37"/>
      <c r="E520" s="37"/>
      <c r="F520" s="37"/>
      <c r="G520" s="37"/>
      <c r="H520" s="37"/>
      <c r="I520" s="37"/>
      <c r="J520" s="37"/>
      <c r="K520" s="37"/>
      <c r="L520" s="37"/>
      <c r="M520" s="37"/>
    </row>
    <row r="521" spans="1:13" x14ac:dyDescent="0.25">
      <c r="A521" s="37"/>
      <c r="B521" s="37"/>
      <c r="C521" s="37"/>
      <c r="D521" s="37"/>
      <c r="E521" s="37"/>
      <c r="F521" s="37"/>
      <c r="G521" s="37"/>
      <c r="H521" s="37"/>
      <c r="I521" s="37"/>
      <c r="J521" s="37"/>
      <c r="K521" s="37"/>
      <c r="L521" s="37"/>
      <c r="M521" s="37"/>
    </row>
    <row r="522" spans="1:13" x14ac:dyDescent="0.25">
      <c r="A522" s="37"/>
      <c r="B522" s="37"/>
      <c r="C522" s="37"/>
      <c r="D522" s="37"/>
      <c r="E522" s="37"/>
      <c r="F522" s="37"/>
      <c r="G522" s="37"/>
      <c r="H522" s="37"/>
      <c r="I522" s="37"/>
      <c r="J522" s="37"/>
      <c r="K522" s="37"/>
      <c r="L522" s="37"/>
      <c r="M522" s="37"/>
    </row>
    <row r="523" spans="1:13" x14ac:dyDescent="0.25">
      <c r="A523" s="37"/>
      <c r="B523" s="37"/>
      <c r="C523" s="37"/>
      <c r="D523" s="37"/>
      <c r="E523" s="37"/>
      <c r="F523" s="37"/>
      <c r="G523" s="37"/>
      <c r="H523" s="37"/>
      <c r="I523" s="37"/>
      <c r="J523" s="37"/>
      <c r="K523" s="37"/>
      <c r="L523" s="37"/>
      <c r="M523" s="37"/>
    </row>
    <row r="524" spans="1:13" x14ac:dyDescent="0.25">
      <c r="A524" s="37"/>
      <c r="B524" s="37"/>
      <c r="C524" s="37"/>
      <c r="D524" s="37"/>
      <c r="E524" s="37"/>
      <c r="F524" s="37"/>
      <c r="G524" s="37"/>
      <c r="H524" s="37"/>
      <c r="I524" s="37"/>
      <c r="J524" s="37"/>
      <c r="K524" s="37"/>
      <c r="L524" s="37"/>
      <c r="M524" s="37"/>
    </row>
    <row r="525" spans="1:13" x14ac:dyDescent="0.25">
      <c r="A525" s="37"/>
      <c r="B525" s="37"/>
      <c r="C525" s="37"/>
      <c r="D525" s="37"/>
      <c r="E525" s="37"/>
      <c r="F525" s="37"/>
      <c r="G525" s="37"/>
      <c r="H525" s="37"/>
      <c r="I525" s="37"/>
      <c r="J525" s="37"/>
      <c r="K525" s="37"/>
      <c r="L525" s="37"/>
      <c r="M525" s="37"/>
    </row>
    <row r="526" spans="1:13" x14ac:dyDescent="0.25">
      <c r="A526" s="37"/>
      <c r="B526" s="37"/>
      <c r="C526" s="37"/>
      <c r="D526" s="37"/>
      <c r="E526" s="37"/>
      <c r="F526" s="37"/>
      <c r="G526" s="37"/>
      <c r="H526" s="37"/>
      <c r="I526" s="37"/>
      <c r="J526" s="37"/>
      <c r="K526" s="37"/>
      <c r="L526" s="37"/>
      <c r="M526" s="37"/>
    </row>
    <row r="527" spans="1:13" x14ac:dyDescent="0.25">
      <c r="A527" s="37"/>
      <c r="B527" s="37"/>
      <c r="C527" s="37"/>
      <c r="D527" s="37"/>
      <c r="E527" s="37"/>
      <c r="F527" s="37"/>
      <c r="G527" s="37"/>
      <c r="H527" s="37"/>
      <c r="I527" s="37"/>
      <c r="J527" s="37"/>
      <c r="K527" s="37"/>
      <c r="L527" s="37"/>
      <c r="M527" s="37"/>
    </row>
    <row r="528" spans="1:13" x14ac:dyDescent="0.25">
      <c r="A528" s="37"/>
      <c r="B528" s="37"/>
      <c r="C528" s="37"/>
      <c r="D528" s="37"/>
      <c r="E528" s="37"/>
      <c r="F528" s="37"/>
      <c r="G528" s="37"/>
      <c r="H528" s="37"/>
      <c r="I528" s="37"/>
      <c r="J528" s="37"/>
      <c r="K528" s="37"/>
      <c r="L528" s="37"/>
      <c r="M528" s="37"/>
    </row>
    <row r="529" spans="1:13" x14ac:dyDescent="0.25">
      <c r="A529" s="37"/>
      <c r="B529" s="37"/>
      <c r="C529" s="37"/>
      <c r="D529" s="37"/>
      <c r="E529" s="37"/>
      <c r="F529" s="37"/>
      <c r="G529" s="37"/>
      <c r="H529" s="37"/>
      <c r="I529" s="37"/>
      <c r="J529" s="37"/>
      <c r="K529" s="37"/>
      <c r="L529" s="37"/>
      <c r="M529" s="37"/>
    </row>
    <row r="530" spans="1:13" x14ac:dyDescent="0.25">
      <c r="A530" s="37"/>
      <c r="B530" s="37"/>
      <c r="C530" s="37"/>
      <c r="D530" s="37"/>
      <c r="E530" s="37"/>
      <c r="F530" s="37"/>
      <c r="G530" s="37"/>
      <c r="H530" s="37"/>
      <c r="I530" s="37"/>
      <c r="J530" s="37"/>
      <c r="K530" s="37"/>
      <c r="L530" s="37"/>
      <c r="M530" s="37"/>
    </row>
    <row r="531" spans="1:13" x14ac:dyDescent="0.25">
      <c r="A531" s="37"/>
      <c r="B531" s="37"/>
      <c r="C531" s="37"/>
      <c r="D531" s="37"/>
      <c r="E531" s="37"/>
      <c r="F531" s="37"/>
      <c r="G531" s="37"/>
      <c r="H531" s="37"/>
      <c r="I531" s="37"/>
      <c r="J531" s="37"/>
      <c r="K531" s="37"/>
      <c r="L531" s="37"/>
      <c r="M531" s="37"/>
    </row>
    <row r="532" spans="1:13" x14ac:dyDescent="0.25">
      <c r="A532" s="37"/>
      <c r="B532" s="37"/>
      <c r="C532" s="37"/>
      <c r="D532" s="37"/>
      <c r="E532" s="37"/>
      <c r="F532" s="37"/>
      <c r="G532" s="37"/>
      <c r="H532" s="37"/>
      <c r="I532" s="37"/>
      <c r="J532" s="37"/>
      <c r="K532" s="37"/>
      <c r="L532" s="37"/>
      <c r="M532" s="37"/>
    </row>
    <row r="533" spans="1:13" x14ac:dyDescent="0.25">
      <c r="A533" s="37"/>
      <c r="B533" s="37"/>
      <c r="C533" s="37"/>
      <c r="D533" s="37"/>
      <c r="E533" s="37"/>
      <c r="F533" s="37"/>
      <c r="G533" s="37"/>
      <c r="H533" s="37"/>
      <c r="I533" s="37"/>
      <c r="J533" s="37"/>
      <c r="K533" s="37"/>
      <c r="L533" s="37"/>
      <c r="M533" s="37"/>
    </row>
    <row r="534" spans="1:13" x14ac:dyDescent="0.25">
      <c r="A534" s="37"/>
      <c r="B534" s="37"/>
      <c r="C534" s="37"/>
      <c r="D534" s="37"/>
      <c r="E534" s="37"/>
      <c r="F534" s="37"/>
      <c r="G534" s="37"/>
      <c r="H534" s="37"/>
      <c r="I534" s="37"/>
      <c r="J534" s="37"/>
      <c r="K534" s="37"/>
      <c r="L534" s="37"/>
      <c r="M534" s="37"/>
    </row>
    <row r="535" spans="1:13" x14ac:dyDescent="0.25">
      <c r="A535" s="37"/>
      <c r="B535" s="37"/>
      <c r="C535" s="37"/>
      <c r="D535" s="37"/>
      <c r="E535" s="37"/>
      <c r="F535" s="37"/>
      <c r="G535" s="37"/>
      <c r="H535" s="37"/>
      <c r="I535" s="37"/>
      <c r="J535" s="37"/>
      <c r="K535" s="37"/>
      <c r="L535" s="37"/>
      <c r="M535" s="37"/>
    </row>
    <row r="536" spans="1:13" x14ac:dyDescent="0.25">
      <c r="A536" s="37"/>
      <c r="B536" s="37"/>
      <c r="C536" s="37"/>
      <c r="D536" s="37"/>
      <c r="E536" s="37"/>
      <c r="F536" s="37"/>
      <c r="G536" s="37"/>
      <c r="H536" s="37"/>
      <c r="I536" s="37"/>
      <c r="J536" s="37"/>
      <c r="K536" s="37"/>
      <c r="L536" s="37"/>
      <c r="M536" s="37"/>
    </row>
    <row r="537" spans="1:13" x14ac:dyDescent="0.25">
      <c r="A537" s="37"/>
      <c r="B537" s="37"/>
      <c r="C537" s="37"/>
      <c r="D537" s="37"/>
      <c r="E537" s="37"/>
      <c r="F537" s="37"/>
      <c r="G537" s="37"/>
      <c r="H537" s="37"/>
      <c r="I537" s="37"/>
      <c r="J537" s="37"/>
      <c r="K537" s="37"/>
      <c r="L537" s="37"/>
      <c r="M537" s="37"/>
    </row>
    <row r="538" spans="1:13" x14ac:dyDescent="0.25">
      <c r="A538" s="37"/>
      <c r="B538" s="37"/>
      <c r="C538" s="37"/>
      <c r="D538" s="37"/>
      <c r="E538" s="37"/>
      <c r="F538" s="37"/>
      <c r="G538" s="37"/>
      <c r="H538" s="37"/>
      <c r="I538" s="37"/>
      <c r="J538" s="37"/>
      <c r="K538" s="37"/>
      <c r="L538" s="37"/>
      <c r="M538" s="37"/>
    </row>
    <row r="539" spans="1:13" x14ac:dyDescent="0.25">
      <c r="A539" s="37"/>
      <c r="B539" s="37"/>
      <c r="C539" s="37"/>
      <c r="D539" s="37"/>
      <c r="E539" s="37"/>
      <c r="F539" s="37"/>
      <c r="G539" s="37"/>
      <c r="H539" s="37"/>
      <c r="I539" s="37"/>
      <c r="J539" s="37"/>
      <c r="K539" s="37"/>
      <c r="L539" s="37"/>
      <c r="M539" s="37"/>
    </row>
    <row r="540" spans="1:13" x14ac:dyDescent="0.25">
      <c r="A540" s="37"/>
      <c r="B540" s="37"/>
      <c r="C540" s="37"/>
      <c r="D540" s="37"/>
      <c r="E540" s="37"/>
      <c r="F540" s="37"/>
      <c r="G540" s="37"/>
      <c r="H540" s="37"/>
      <c r="I540" s="37"/>
      <c r="J540" s="37"/>
      <c r="K540" s="37"/>
      <c r="L540" s="37"/>
      <c r="M540" s="37"/>
    </row>
    <row r="541" spans="1:13" x14ac:dyDescent="0.25">
      <c r="A541" s="37"/>
      <c r="B541" s="37"/>
      <c r="C541" s="37"/>
      <c r="D541" s="37"/>
      <c r="E541" s="37"/>
      <c r="F541" s="37"/>
      <c r="G541" s="37"/>
      <c r="H541" s="37"/>
      <c r="I541" s="37"/>
      <c r="J541" s="37"/>
      <c r="K541" s="37"/>
      <c r="L541" s="37"/>
      <c r="M541" s="37"/>
    </row>
    <row r="542" spans="1:13" x14ac:dyDescent="0.25">
      <c r="A542" s="37"/>
      <c r="B542" s="37"/>
      <c r="C542" s="37"/>
      <c r="D542" s="37"/>
      <c r="E542" s="37"/>
      <c r="F542" s="37"/>
      <c r="G542" s="37"/>
      <c r="H542" s="37"/>
      <c r="I542" s="37"/>
      <c r="J542" s="37"/>
      <c r="K542" s="37"/>
      <c r="L542" s="37"/>
      <c r="M542" s="37"/>
    </row>
    <row r="543" spans="1:13" x14ac:dyDescent="0.25">
      <c r="A543" s="37"/>
      <c r="B543" s="37"/>
      <c r="C543" s="37"/>
      <c r="D543" s="37"/>
      <c r="E543" s="37"/>
      <c r="F543" s="37"/>
      <c r="G543" s="37"/>
      <c r="H543" s="37"/>
      <c r="I543" s="37"/>
      <c r="J543" s="37"/>
      <c r="K543" s="37"/>
      <c r="L543" s="37"/>
      <c r="M543" s="37"/>
    </row>
    <row r="544" spans="1:13" x14ac:dyDescent="0.25">
      <c r="A544" s="37"/>
      <c r="B544" s="37"/>
      <c r="C544" s="37"/>
      <c r="D544" s="37"/>
      <c r="E544" s="37"/>
      <c r="F544" s="37"/>
      <c r="G544" s="37"/>
      <c r="H544" s="37"/>
      <c r="I544" s="37"/>
      <c r="J544" s="37"/>
      <c r="K544" s="37"/>
      <c r="L544" s="37"/>
      <c r="M544" s="37"/>
    </row>
    <row r="545" spans="1:13" x14ac:dyDescent="0.25">
      <c r="A545" s="37"/>
      <c r="B545" s="37"/>
      <c r="C545" s="37"/>
      <c r="D545" s="37"/>
      <c r="E545" s="37"/>
      <c r="F545" s="37"/>
      <c r="G545" s="37"/>
      <c r="H545" s="37"/>
      <c r="I545" s="37"/>
      <c r="J545" s="37"/>
      <c r="K545" s="37"/>
      <c r="L545" s="37"/>
      <c r="M545" s="37"/>
    </row>
    <row r="546" spans="1:13" x14ac:dyDescent="0.25">
      <c r="A546" s="37"/>
      <c r="B546" s="37"/>
      <c r="C546" s="37"/>
      <c r="D546" s="37"/>
      <c r="E546" s="37"/>
      <c r="F546" s="37"/>
      <c r="G546" s="37"/>
      <c r="H546" s="37"/>
      <c r="I546" s="37"/>
      <c r="J546" s="37"/>
      <c r="K546" s="37"/>
      <c r="L546" s="37"/>
      <c r="M546" s="37"/>
    </row>
    <row r="547" spans="1:13" x14ac:dyDescent="0.25">
      <c r="A547" s="37"/>
      <c r="B547" s="37"/>
      <c r="C547" s="37"/>
      <c r="D547" s="37"/>
      <c r="E547" s="37"/>
      <c r="F547" s="37"/>
      <c r="G547" s="37"/>
      <c r="H547" s="37"/>
      <c r="I547" s="37"/>
      <c r="J547" s="37"/>
      <c r="K547" s="37"/>
      <c r="L547" s="37"/>
      <c r="M547" s="37"/>
    </row>
    <row r="548" spans="1:13" x14ac:dyDescent="0.25">
      <c r="A548" s="37"/>
      <c r="B548" s="37"/>
      <c r="C548" s="37"/>
      <c r="D548" s="37"/>
      <c r="E548" s="37"/>
      <c r="F548" s="37"/>
      <c r="G548" s="37"/>
      <c r="H548" s="37"/>
      <c r="I548" s="37"/>
      <c r="J548" s="37"/>
      <c r="K548" s="37"/>
      <c r="L548" s="37"/>
      <c r="M548" s="37"/>
    </row>
    <row r="549" spans="1:13" x14ac:dyDescent="0.25">
      <c r="A549" s="37"/>
      <c r="B549" s="37"/>
      <c r="C549" s="37"/>
      <c r="D549" s="37"/>
      <c r="E549" s="37"/>
      <c r="F549" s="37"/>
      <c r="G549" s="37"/>
      <c r="H549" s="37"/>
      <c r="I549" s="37"/>
      <c r="J549" s="37"/>
      <c r="K549" s="37"/>
      <c r="L549" s="37"/>
      <c r="M549" s="37"/>
    </row>
    <row r="550" spans="1:13" x14ac:dyDescent="0.25">
      <c r="A550" s="37"/>
      <c r="B550" s="37"/>
      <c r="C550" s="37"/>
      <c r="D550" s="37"/>
      <c r="E550" s="37"/>
      <c r="F550" s="37"/>
      <c r="G550" s="37"/>
      <c r="H550" s="37"/>
      <c r="I550" s="37"/>
      <c r="J550" s="37"/>
      <c r="K550" s="37"/>
      <c r="L550" s="37"/>
      <c r="M550" s="37"/>
    </row>
    <row r="551" spans="1:13" x14ac:dyDescent="0.25">
      <c r="A551" s="37"/>
      <c r="B551" s="37"/>
      <c r="C551" s="37"/>
      <c r="D551" s="37"/>
      <c r="E551" s="37"/>
      <c r="F551" s="37"/>
      <c r="G551" s="37"/>
      <c r="H551" s="37"/>
      <c r="I551" s="37"/>
      <c r="J551" s="37"/>
      <c r="K551" s="37"/>
      <c r="L551" s="37"/>
      <c r="M551" s="37"/>
    </row>
    <row r="552" spans="1:13" x14ac:dyDescent="0.25">
      <c r="A552" s="37"/>
      <c r="B552" s="37"/>
      <c r="C552" s="37"/>
      <c r="D552" s="37"/>
      <c r="E552" s="37"/>
      <c r="F552" s="37"/>
      <c r="G552" s="37"/>
      <c r="H552" s="37"/>
      <c r="I552" s="37"/>
      <c r="J552" s="37"/>
      <c r="K552" s="37"/>
      <c r="L552" s="37"/>
      <c r="M552" s="37"/>
    </row>
    <row r="553" spans="1:13" x14ac:dyDescent="0.25">
      <c r="A553" s="37"/>
      <c r="B553" s="37"/>
      <c r="C553" s="37"/>
      <c r="D553" s="37"/>
      <c r="E553" s="37"/>
      <c r="F553" s="37"/>
      <c r="G553" s="37"/>
      <c r="H553" s="37"/>
      <c r="I553" s="37"/>
      <c r="J553" s="37"/>
      <c r="K553" s="37"/>
      <c r="L553" s="37"/>
      <c r="M553" s="37"/>
    </row>
    <row r="554" spans="1:13" x14ac:dyDescent="0.25">
      <c r="A554" s="37"/>
      <c r="B554" s="37"/>
      <c r="C554" s="37"/>
      <c r="D554" s="37"/>
      <c r="E554" s="37"/>
      <c r="F554" s="37"/>
      <c r="G554" s="37"/>
      <c r="H554" s="37"/>
      <c r="I554" s="37"/>
      <c r="J554" s="37"/>
      <c r="K554" s="37"/>
      <c r="L554" s="37"/>
      <c r="M554" s="37"/>
    </row>
    <row r="555" spans="1:13" x14ac:dyDescent="0.25">
      <c r="A555" s="37"/>
      <c r="B555" s="37"/>
      <c r="C555" s="37"/>
      <c r="D555" s="37"/>
      <c r="E555" s="37"/>
      <c r="F555" s="37"/>
      <c r="G555" s="37"/>
      <c r="H555" s="37"/>
      <c r="I555" s="37"/>
      <c r="J555" s="37"/>
      <c r="K555" s="37"/>
      <c r="L555" s="37"/>
      <c r="M555" s="37"/>
    </row>
    <row r="556" spans="1:13" x14ac:dyDescent="0.25">
      <c r="A556" s="37"/>
      <c r="B556" s="37"/>
      <c r="C556" s="37"/>
      <c r="D556" s="37"/>
      <c r="E556" s="37"/>
      <c r="F556" s="37"/>
      <c r="G556" s="37"/>
      <c r="H556" s="37"/>
      <c r="I556" s="37"/>
      <c r="J556" s="37"/>
      <c r="K556" s="37"/>
      <c r="L556" s="37"/>
      <c r="M556" s="37"/>
    </row>
    <row r="557" spans="1:13" x14ac:dyDescent="0.25">
      <c r="A557" s="37"/>
      <c r="B557" s="37"/>
      <c r="C557" s="37"/>
      <c r="D557" s="37"/>
      <c r="E557" s="37"/>
      <c r="F557" s="37"/>
      <c r="G557" s="37"/>
      <c r="H557" s="37"/>
      <c r="I557" s="37"/>
      <c r="J557" s="37"/>
      <c r="K557" s="37"/>
      <c r="L557" s="37"/>
      <c r="M557" s="37"/>
    </row>
    <row r="558" spans="1:13" x14ac:dyDescent="0.25">
      <c r="A558" s="37"/>
      <c r="B558" s="37"/>
      <c r="C558" s="37"/>
      <c r="D558" s="37"/>
      <c r="E558" s="37"/>
      <c r="F558" s="37"/>
      <c r="G558" s="37"/>
      <c r="H558" s="37"/>
      <c r="I558" s="37"/>
      <c r="J558" s="37"/>
      <c r="K558" s="37"/>
      <c r="L558" s="37"/>
      <c r="M558" s="37"/>
    </row>
    <row r="559" spans="1:13" x14ac:dyDescent="0.25">
      <c r="A559" s="37"/>
      <c r="B559" s="37"/>
      <c r="C559" s="37"/>
      <c r="D559" s="37"/>
      <c r="E559" s="37"/>
      <c r="F559" s="37"/>
      <c r="G559" s="37"/>
      <c r="H559" s="37"/>
      <c r="I559" s="37"/>
      <c r="J559" s="37"/>
      <c r="K559" s="37"/>
      <c r="L559" s="37"/>
      <c r="M559" s="37"/>
    </row>
    <row r="560" spans="1:13" x14ac:dyDescent="0.25">
      <c r="A560" s="37"/>
      <c r="B560" s="37"/>
      <c r="C560" s="37"/>
      <c r="D560" s="37"/>
      <c r="E560" s="37"/>
      <c r="F560" s="37"/>
      <c r="G560" s="37"/>
      <c r="H560" s="37"/>
      <c r="I560" s="37"/>
      <c r="J560" s="37"/>
      <c r="K560" s="37"/>
      <c r="L560" s="37"/>
      <c r="M560" s="37"/>
    </row>
    <row r="561" spans="1:13" x14ac:dyDescent="0.25">
      <c r="A561" s="37"/>
      <c r="B561" s="37"/>
      <c r="C561" s="37"/>
      <c r="D561" s="37"/>
      <c r="E561" s="37"/>
      <c r="F561" s="37"/>
      <c r="G561" s="37"/>
      <c r="H561" s="37"/>
      <c r="I561" s="37"/>
      <c r="J561" s="37"/>
      <c r="K561" s="37"/>
      <c r="L561" s="37"/>
      <c r="M561" s="37"/>
    </row>
    <row r="562" spans="1:13" x14ac:dyDescent="0.25">
      <c r="A562" s="37"/>
      <c r="B562" s="37"/>
      <c r="C562" s="37"/>
      <c r="D562" s="37"/>
      <c r="E562" s="37"/>
      <c r="F562" s="37"/>
      <c r="G562" s="37"/>
      <c r="H562" s="37"/>
      <c r="I562" s="37"/>
      <c r="J562" s="37"/>
      <c r="K562" s="37"/>
      <c r="L562" s="37"/>
      <c r="M562" s="37"/>
    </row>
    <row r="563" spans="1:13" x14ac:dyDescent="0.25">
      <c r="A563" s="37"/>
      <c r="B563" s="37"/>
      <c r="C563" s="37"/>
      <c r="D563" s="37"/>
      <c r="E563" s="37"/>
      <c r="F563" s="37"/>
      <c r="G563" s="37"/>
      <c r="H563" s="37"/>
      <c r="I563" s="37"/>
      <c r="J563" s="37"/>
      <c r="K563" s="37"/>
      <c r="L563" s="37"/>
      <c r="M563" s="37"/>
    </row>
    <row r="564" spans="1:13" x14ac:dyDescent="0.25">
      <c r="A564" s="37"/>
      <c r="B564" s="37"/>
      <c r="C564" s="37"/>
      <c r="D564" s="37"/>
      <c r="E564" s="37"/>
      <c r="F564" s="37"/>
      <c r="G564" s="37"/>
      <c r="H564" s="37"/>
      <c r="I564" s="37"/>
      <c r="J564" s="37"/>
      <c r="K564" s="37"/>
      <c r="L564" s="37"/>
      <c r="M564" s="37"/>
    </row>
    <row r="565" spans="1:13" x14ac:dyDescent="0.25">
      <c r="A565" s="37"/>
      <c r="B565" s="37"/>
      <c r="C565" s="37"/>
      <c r="D565" s="37"/>
      <c r="E565" s="37"/>
      <c r="F565" s="37"/>
      <c r="G565" s="37"/>
      <c r="H565" s="37"/>
      <c r="I565" s="37"/>
      <c r="J565" s="37"/>
      <c r="K565" s="37"/>
      <c r="L565" s="37"/>
      <c r="M565" s="37"/>
    </row>
    <row r="566" spans="1:13" x14ac:dyDescent="0.25">
      <c r="A566" s="37"/>
      <c r="B566" s="37"/>
      <c r="C566" s="37"/>
      <c r="D566" s="37"/>
      <c r="E566" s="37"/>
      <c r="F566" s="37"/>
      <c r="G566" s="37"/>
      <c r="H566" s="37"/>
      <c r="I566" s="37"/>
      <c r="J566" s="37"/>
      <c r="K566" s="37"/>
      <c r="L566" s="37"/>
      <c r="M566" s="37"/>
    </row>
    <row r="567" spans="1:13" x14ac:dyDescent="0.25">
      <c r="A567" s="37"/>
      <c r="B567" s="37"/>
      <c r="C567" s="37"/>
      <c r="D567" s="37"/>
      <c r="E567" s="37"/>
      <c r="F567" s="37"/>
      <c r="G567" s="37"/>
      <c r="H567" s="37"/>
      <c r="I567" s="37"/>
      <c r="J567" s="37"/>
      <c r="K567" s="37"/>
      <c r="L567" s="37"/>
      <c r="M567" s="37"/>
    </row>
    <row r="568" spans="1:13" x14ac:dyDescent="0.25">
      <c r="A568" s="37"/>
      <c r="B568" s="37"/>
      <c r="C568" s="37"/>
      <c r="D568" s="37"/>
      <c r="E568" s="37"/>
      <c r="F568" s="37"/>
      <c r="G568" s="37"/>
      <c r="H568" s="37"/>
      <c r="I568" s="37"/>
      <c r="J568" s="37"/>
      <c r="K568" s="37"/>
      <c r="L568" s="37"/>
      <c r="M568" s="37"/>
    </row>
    <row r="569" spans="1:13" x14ac:dyDescent="0.25">
      <c r="A569" s="37"/>
      <c r="B569" s="37"/>
      <c r="C569" s="37"/>
      <c r="D569" s="37"/>
      <c r="E569" s="37"/>
      <c r="F569" s="37"/>
      <c r="G569" s="37"/>
      <c r="H569" s="37"/>
      <c r="I569" s="37"/>
      <c r="J569" s="37"/>
      <c r="K569" s="37"/>
      <c r="L569" s="37"/>
      <c r="M569" s="37"/>
    </row>
    <row r="570" spans="1:13" x14ac:dyDescent="0.25">
      <c r="A570" s="37"/>
      <c r="B570" s="37"/>
      <c r="C570" s="37"/>
      <c r="D570" s="37"/>
      <c r="E570" s="37"/>
      <c r="F570" s="37"/>
      <c r="G570" s="37"/>
      <c r="H570" s="37"/>
      <c r="I570" s="37"/>
      <c r="J570" s="37"/>
      <c r="K570" s="37"/>
      <c r="L570" s="37"/>
      <c r="M570" s="37"/>
    </row>
    <row r="571" spans="1:13" x14ac:dyDescent="0.25">
      <c r="A571" s="37"/>
      <c r="B571" s="37"/>
      <c r="C571" s="37"/>
      <c r="D571" s="37"/>
      <c r="E571" s="37"/>
      <c r="F571" s="37"/>
      <c r="G571" s="37"/>
      <c r="H571" s="37"/>
      <c r="I571" s="37"/>
      <c r="J571" s="37"/>
      <c r="K571" s="37"/>
      <c r="L571" s="37"/>
      <c r="M571" s="37"/>
    </row>
    <row r="572" spans="1:13" x14ac:dyDescent="0.25">
      <c r="A572" s="37"/>
      <c r="B572" s="37"/>
      <c r="C572" s="37"/>
      <c r="D572" s="37"/>
      <c r="E572" s="37"/>
      <c r="F572" s="37"/>
      <c r="G572" s="37"/>
      <c r="H572" s="37"/>
      <c r="I572" s="37"/>
      <c r="J572" s="37"/>
      <c r="K572" s="37"/>
      <c r="L572" s="37"/>
      <c r="M572" s="37"/>
    </row>
    <row r="573" spans="1:13" x14ac:dyDescent="0.25">
      <c r="A573" s="37"/>
      <c r="B573" s="37"/>
      <c r="C573" s="37"/>
      <c r="D573" s="37"/>
      <c r="E573" s="37"/>
      <c r="F573" s="37"/>
      <c r="G573" s="37"/>
      <c r="H573" s="37"/>
      <c r="I573" s="37"/>
      <c r="J573" s="37"/>
      <c r="K573" s="37"/>
      <c r="L573" s="37"/>
      <c r="M573" s="37"/>
    </row>
    <row r="574" spans="1:13" x14ac:dyDescent="0.25">
      <c r="A574" s="37"/>
      <c r="B574" s="37"/>
      <c r="C574" s="37"/>
      <c r="D574" s="37"/>
      <c r="E574" s="37"/>
      <c r="F574" s="37"/>
      <c r="G574" s="37"/>
      <c r="H574" s="37"/>
      <c r="I574" s="37"/>
      <c r="J574" s="37"/>
      <c r="K574" s="37"/>
      <c r="L574" s="37"/>
      <c r="M574" s="37"/>
    </row>
    <row r="575" spans="1:13" x14ac:dyDescent="0.25">
      <c r="A575" s="37"/>
      <c r="B575" s="37"/>
      <c r="C575" s="37"/>
      <c r="D575" s="37"/>
      <c r="E575" s="37"/>
      <c r="F575" s="37"/>
      <c r="G575" s="37"/>
      <c r="H575" s="37"/>
      <c r="I575" s="37"/>
      <c r="J575" s="37"/>
      <c r="K575" s="37"/>
      <c r="L575" s="37"/>
      <c r="M575" s="37"/>
    </row>
    <row r="576" spans="1:13" x14ac:dyDescent="0.25">
      <c r="A576" s="37"/>
      <c r="B576" s="37"/>
      <c r="C576" s="37"/>
      <c r="D576" s="37"/>
      <c r="E576" s="37"/>
      <c r="F576" s="37"/>
      <c r="G576" s="37"/>
      <c r="H576" s="37"/>
      <c r="I576" s="37"/>
      <c r="J576" s="37"/>
      <c r="K576" s="37"/>
      <c r="L576" s="37"/>
      <c r="M576" s="37"/>
    </row>
    <row r="577" spans="1:13" x14ac:dyDescent="0.25">
      <c r="A577" s="37"/>
      <c r="B577" s="37"/>
      <c r="C577" s="37"/>
      <c r="D577" s="37"/>
      <c r="E577" s="37"/>
      <c r="F577" s="37"/>
      <c r="G577" s="37"/>
      <c r="H577" s="37"/>
      <c r="I577" s="37"/>
      <c r="J577" s="37"/>
      <c r="K577" s="37"/>
      <c r="L577" s="37"/>
      <c r="M577" s="37"/>
    </row>
    <row r="578" spans="1:13" x14ac:dyDescent="0.25">
      <c r="A578" s="37"/>
      <c r="B578" s="37"/>
      <c r="C578" s="37"/>
      <c r="D578" s="37"/>
      <c r="E578" s="37"/>
      <c r="F578" s="37"/>
      <c r="G578" s="37"/>
      <c r="H578" s="37"/>
      <c r="I578" s="37"/>
      <c r="J578" s="37"/>
      <c r="K578" s="37"/>
      <c r="L578" s="37"/>
      <c r="M578" s="37"/>
    </row>
    <row r="579" spans="1:13" x14ac:dyDescent="0.25">
      <c r="A579" s="37"/>
      <c r="B579" s="37"/>
      <c r="C579" s="37"/>
      <c r="D579" s="37"/>
      <c r="E579" s="37"/>
      <c r="F579" s="37"/>
      <c r="G579" s="37"/>
      <c r="H579" s="37"/>
      <c r="I579" s="37"/>
      <c r="J579" s="37"/>
      <c r="K579" s="37"/>
      <c r="L579" s="37"/>
      <c r="M579" s="37"/>
    </row>
    <row r="580" spans="1:13" x14ac:dyDescent="0.25">
      <c r="A580" s="37"/>
      <c r="B580" s="37"/>
      <c r="C580" s="37"/>
      <c r="D580" s="37"/>
      <c r="E580" s="37"/>
      <c r="F580" s="37"/>
      <c r="G580" s="37"/>
      <c r="H580" s="37"/>
      <c r="I580" s="37"/>
      <c r="J580" s="37"/>
      <c r="K580" s="37"/>
      <c r="L580" s="37"/>
      <c r="M580" s="37"/>
    </row>
    <row r="581" spans="1:13" x14ac:dyDescent="0.25">
      <c r="A581" s="37"/>
      <c r="B581" s="37"/>
      <c r="C581" s="37"/>
      <c r="D581" s="37"/>
      <c r="E581" s="37"/>
      <c r="F581" s="37"/>
      <c r="G581" s="37"/>
      <c r="H581" s="37"/>
      <c r="I581" s="37"/>
      <c r="J581" s="37"/>
      <c r="K581" s="37"/>
      <c r="L581" s="37"/>
      <c r="M581" s="37"/>
    </row>
    <row r="582" spans="1:13" x14ac:dyDescent="0.25">
      <c r="A582" s="37"/>
      <c r="B582" s="37"/>
      <c r="C582" s="37"/>
      <c r="D582" s="37"/>
      <c r="E582" s="37"/>
      <c r="F582" s="37"/>
      <c r="G582" s="37"/>
      <c r="H582" s="37"/>
      <c r="I582" s="37"/>
      <c r="J582" s="37"/>
      <c r="K582" s="37"/>
      <c r="L582" s="37"/>
      <c r="M582" s="37"/>
    </row>
    <row r="583" spans="1:13" x14ac:dyDescent="0.25">
      <c r="A583" s="37"/>
      <c r="B583" s="37"/>
      <c r="C583" s="37"/>
      <c r="D583" s="37"/>
      <c r="E583" s="37"/>
      <c r="F583" s="37"/>
      <c r="G583" s="37"/>
      <c r="H583" s="37"/>
      <c r="I583" s="37"/>
      <c r="J583" s="37"/>
      <c r="K583" s="37"/>
      <c r="L583" s="37"/>
      <c r="M583" s="37"/>
    </row>
    <row r="584" spans="1:13" x14ac:dyDescent="0.25">
      <c r="A584" s="37"/>
      <c r="B584" s="37"/>
      <c r="C584" s="37"/>
      <c r="D584" s="37"/>
      <c r="E584" s="37"/>
      <c r="F584" s="37"/>
      <c r="G584" s="37"/>
      <c r="H584" s="37"/>
      <c r="I584" s="37"/>
      <c r="J584" s="37"/>
      <c r="K584" s="37"/>
      <c r="L584" s="37"/>
      <c r="M584" s="37"/>
    </row>
    <row r="585" spans="1:13" x14ac:dyDescent="0.25">
      <c r="A585" s="37"/>
      <c r="B585" s="37"/>
      <c r="C585" s="37"/>
      <c r="D585" s="37"/>
      <c r="E585" s="37"/>
      <c r="F585" s="37"/>
      <c r="G585" s="37"/>
      <c r="H585" s="37"/>
      <c r="I585" s="37"/>
      <c r="J585" s="37"/>
      <c r="K585" s="37"/>
      <c r="L585" s="37"/>
      <c r="M585" s="37"/>
    </row>
    <row r="586" spans="1:13" x14ac:dyDescent="0.25">
      <c r="A586" s="37"/>
      <c r="B586" s="37"/>
      <c r="C586" s="37"/>
      <c r="D586" s="37"/>
      <c r="E586" s="37"/>
      <c r="F586" s="37"/>
      <c r="G586" s="37"/>
      <c r="H586" s="37"/>
      <c r="I586" s="37"/>
      <c r="J586" s="37"/>
      <c r="K586" s="37"/>
      <c r="L586" s="37"/>
      <c r="M586" s="37"/>
    </row>
    <row r="587" spans="1:13" x14ac:dyDescent="0.25">
      <c r="A587" s="37"/>
      <c r="B587" s="37"/>
      <c r="C587" s="37"/>
      <c r="D587" s="37"/>
      <c r="E587" s="37"/>
      <c r="F587" s="37"/>
      <c r="G587" s="37"/>
      <c r="H587" s="37"/>
      <c r="I587" s="37"/>
      <c r="J587" s="37"/>
      <c r="K587" s="37"/>
      <c r="L587" s="37"/>
      <c r="M587" s="37"/>
    </row>
    <row r="588" spans="1:13" x14ac:dyDescent="0.25">
      <c r="A588" s="37"/>
      <c r="B588" s="37"/>
      <c r="C588" s="37"/>
      <c r="D588" s="37"/>
      <c r="E588" s="37"/>
      <c r="F588" s="37"/>
      <c r="G588" s="37"/>
      <c r="H588" s="37"/>
      <c r="I588" s="37"/>
      <c r="J588" s="37"/>
      <c r="K588" s="37"/>
      <c r="L588" s="37"/>
      <c r="M588" s="37"/>
    </row>
    <row r="589" spans="1:13" x14ac:dyDescent="0.25">
      <c r="A589" s="37"/>
      <c r="B589" s="37"/>
      <c r="C589" s="37"/>
      <c r="D589" s="37"/>
      <c r="E589" s="37"/>
      <c r="F589" s="37"/>
      <c r="G589" s="37"/>
      <c r="H589" s="37"/>
      <c r="I589" s="37"/>
      <c r="J589" s="37"/>
      <c r="K589" s="37"/>
      <c r="L589" s="37"/>
      <c r="M589" s="37"/>
    </row>
    <row r="590" spans="1:13" x14ac:dyDescent="0.25">
      <c r="A590" s="37"/>
      <c r="B590" s="37"/>
      <c r="C590" s="37"/>
      <c r="D590" s="37"/>
      <c r="E590" s="37"/>
      <c r="F590" s="37"/>
      <c r="G590" s="37"/>
      <c r="H590" s="37"/>
      <c r="I590" s="37"/>
      <c r="J590" s="37"/>
      <c r="K590" s="37"/>
      <c r="L590" s="37"/>
      <c r="M590" s="37"/>
    </row>
    <row r="591" spans="1:13" x14ac:dyDescent="0.25">
      <c r="A591" s="37"/>
      <c r="B591" s="37"/>
      <c r="C591" s="37"/>
      <c r="D591" s="37"/>
      <c r="E591" s="37"/>
      <c r="F591" s="37"/>
      <c r="G591" s="37"/>
      <c r="H591" s="37"/>
      <c r="I591" s="37"/>
      <c r="J591" s="37"/>
      <c r="K591" s="37"/>
      <c r="L591" s="37"/>
      <c r="M591" s="37"/>
    </row>
    <row r="592" spans="1:13" x14ac:dyDescent="0.25">
      <c r="A592" s="37"/>
      <c r="B592" s="37"/>
      <c r="C592" s="37"/>
      <c r="D592" s="37"/>
      <c r="E592" s="37"/>
      <c r="F592" s="37"/>
      <c r="G592" s="37"/>
      <c r="H592" s="37"/>
      <c r="I592" s="37"/>
      <c r="J592" s="37"/>
      <c r="K592" s="37"/>
      <c r="L592" s="37"/>
      <c r="M592" s="37"/>
    </row>
    <row r="593" spans="1:13" x14ac:dyDescent="0.25">
      <c r="A593" s="37"/>
      <c r="B593" s="37"/>
      <c r="C593" s="37"/>
      <c r="D593" s="37"/>
      <c r="E593" s="37"/>
      <c r="F593" s="37"/>
      <c r="G593" s="37"/>
      <c r="H593" s="37"/>
      <c r="I593" s="37"/>
      <c r="J593" s="37"/>
      <c r="K593" s="37"/>
      <c r="L593" s="37"/>
      <c r="M593" s="37"/>
    </row>
    <row r="594" spans="1:13" x14ac:dyDescent="0.25">
      <c r="A594" s="37"/>
      <c r="B594" s="37"/>
      <c r="C594" s="37"/>
      <c r="D594" s="37"/>
      <c r="E594" s="37"/>
      <c r="F594" s="37"/>
      <c r="G594" s="37"/>
      <c r="H594" s="37"/>
      <c r="I594" s="37"/>
      <c r="J594" s="37"/>
      <c r="K594" s="37"/>
      <c r="L594" s="37"/>
      <c r="M594" s="37"/>
    </row>
    <row r="595" spans="1:13" x14ac:dyDescent="0.25">
      <c r="A595" s="37"/>
      <c r="B595" s="37"/>
      <c r="C595" s="37"/>
      <c r="D595" s="37"/>
      <c r="E595" s="37"/>
      <c r="F595" s="37"/>
      <c r="G595" s="37"/>
      <c r="H595" s="37"/>
      <c r="I595" s="37"/>
      <c r="J595" s="37"/>
      <c r="K595" s="37"/>
      <c r="L595" s="37"/>
      <c r="M595" s="37"/>
    </row>
    <row r="596" spans="1:13" x14ac:dyDescent="0.25">
      <c r="A596" s="37"/>
      <c r="B596" s="37"/>
      <c r="C596" s="37"/>
      <c r="D596" s="37"/>
      <c r="E596" s="37"/>
      <c r="F596" s="37"/>
      <c r="G596" s="37"/>
      <c r="H596" s="37"/>
      <c r="I596" s="37"/>
      <c r="J596" s="37"/>
      <c r="K596" s="37"/>
      <c r="L596" s="37"/>
      <c r="M596" s="37"/>
    </row>
    <row r="597" spans="1:13" x14ac:dyDescent="0.25">
      <c r="A597" s="37"/>
      <c r="B597" s="37"/>
      <c r="C597" s="37"/>
      <c r="D597" s="37"/>
      <c r="E597" s="37"/>
      <c r="F597" s="37"/>
      <c r="G597" s="37"/>
      <c r="H597" s="37"/>
      <c r="I597" s="37"/>
      <c r="J597" s="37"/>
      <c r="K597" s="37"/>
      <c r="L597" s="37"/>
      <c r="M597" s="37"/>
    </row>
    <row r="598" spans="1:13" x14ac:dyDescent="0.25">
      <c r="A598" s="37"/>
      <c r="B598" s="37"/>
      <c r="C598" s="37"/>
      <c r="D598" s="37"/>
      <c r="E598" s="37"/>
      <c r="F598" s="37"/>
      <c r="G598" s="37"/>
      <c r="H598" s="37"/>
      <c r="I598" s="37"/>
      <c r="J598" s="37"/>
      <c r="K598" s="37"/>
      <c r="L598" s="37"/>
      <c r="M598" s="37"/>
    </row>
    <row r="599" spans="1:13" x14ac:dyDescent="0.25">
      <c r="A599" s="37"/>
      <c r="B599" s="37"/>
      <c r="C599" s="37"/>
      <c r="D599" s="37"/>
      <c r="E599" s="37"/>
      <c r="F599" s="37"/>
      <c r="G599" s="37"/>
      <c r="H599" s="37"/>
      <c r="I599" s="37"/>
      <c r="J599" s="37"/>
      <c r="K599" s="37"/>
      <c r="L599" s="37"/>
      <c r="M599" s="37"/>
    </row>
    <row r="600" spans="1:13" x14ac:dyDescent="0.25">
      <c r="A600" s="37"/>
      <c r="B600" s="37"/>
      <c r="C600" s="37"/>
      <c r="D600" s="37"/>
      <c r="E600" s="37"/>
      <c r="F600" s="37"/>
      <c r="G600" s="37"/>
      <c r="H600" s="37"/>
      <c r="I600" s="37"/>
      <c r="J600" s="37"/>
      <c r="K600" s="37"/>
      <c r="L600" s="37"/>
      <c r="M600" s="37"/>
    </row>
    <row r="601" spans="1:13" x14ac:dyDescent="0.25">
      <c r="A601" s="37"/>
      <c r="B601" s="37"/>
      <c r="C601" s="37"/>
      <c r="D601" s="37"/>
      <c r="E601" s="37"/>
      <c r="F601" s="37"/>
      <c r="G601" s="37"/>
      <c r="H601" s="37"/>
      <c r="I601" s="37"/>
      <c r="J601" s="37"/>
      <c r="K601" s="37"/>
      <c r="L601" s="37"/>
      <c r="M601" s="37"/>
    </row>
    <row r="602" spans="1:13" x14ac:dyDescent="0.25">
      <c r="A602" s="37"/>
      <c r="B602" s="37"/>
      <c r="C602" s="37"/>
      <c r="D602" s="37"/>
      <c r="E602" s="37"/>
      <c r="F602" s="37"/>
      <c r="G602" s="37"/>
      <c r="H602" s="37"/>
      <c r="I602" s="37"/>
      <c r="J602" s="37"/>
      <c r="K602" s="37"/>
      <c r="L602" s="37"/>
      <c r="M602" s="37"/>
    </row>
    <row r="603" spans="1:13" x14ac:dyDescent="0.25">
      <c r="A603" s="37"/>
      <c r="B603" s="37"/>
      <c r="C603" s="37"/>
      <c r="D603" s="37"/>
      <c r="E603" s="37"/>
      <c r="F603" s="37"/>
      <c r="G603" s="37"/>
      <c r="H603" s="37"/>
      <c r="I603" s="37"/>
      <c r="J603" s="37"/>
      <c r="K603" s="37"/>
      <c r="L603" s="37"/>
      <c r="M603" s="37"/>
    </row>
    <row r="604" spans="1:13" x14ac:dyDescent="0.25">
      <c r="A604" s="37"/>
      <c r="B604" s="37"/>
      <c r="C604" s="37"/>
      <c r="D604" s="37"/>
      <c r="E604" s="37"/>
      <c r="F604" s="37"/>
      <c r="G604" s="37"/>
      <c r="H604" s="37"/>
      <c r="I604" s="37"/>
      <c r="J604" s="37"/>
      <c r="K604" s="37"/>
      <c r="L604" s="37"/>
      <c r="M604" s="37"/>
    </row>
    <row r="605" spans="1:13" x14ac:dyDescent="0.25">
      <c r="A605" s="37"/>
      <c r="B605" s="37"/>
      <c r="C605" s="37"/>
      <c r="D605" s="37"/>
      <c r="E605" s="37"/>
      <c r="F605" s="37"/>
      <c r="G605" s="37"/>
      <c r="H605" s="37"/>
      <c r="I605" s="37"/>
      <c r="J605" s="37"/>
      <c r="K605" s="37"/>
      <c r="L605" s="37"/>
      <c r="M605" s="37"/>
    </row>
    <row r="606" spans="1:13" x14ac:dyDescent="0.25">
      <c r="A606" s="37"/>
      <c r="B606" s="37"/>
      <c r="C606" s="37"/>
      <c r="D606" s="37"/>
      <c r="E606" s="37"/>
      <c r="F606" s="37"/>
      <c r="G606" s="37"/>
      <c r="H606" s="37"/>
      <c r="I606" s="37"/>
      <c r="J606" s="37"/>
      <c r="K606" s="37"/>
      <c r="L606" s="37"/>
      <c r="M606" s="37"/>
    </row>
    <row r="607" spans="1:13" x14ac:dyDescent="0.25">
      <c r="A607" s="37"/>
      <c r="B607" s="37"/>
      <c r="C607" s="37"/>
      <c r="D607" s="37"/>
      <c r="E607" s="37"/>
      <c r="F607" s="37"/>
      <c r="G607" s="37"/>
      <c r="H607" s="37"/>
      <c r="I607" s="37"/>
      <c r="J607" s="37"/>
      <c r="K607" s="37"/>
      <c r="L607" s="37"/>
      <c r="M607" s="37"/>
    </row>
    <row r="608" spans="1:13" x14ac:dyDescent="0.25">
      <c r="A608" s="37"/>
      <c r="B608" s="37"/>
      <c r="C608" s="37"/>
      <c r="D608" s="37"/>
      <c r="E608" s="37"/>
      <c r="F608" s="37"/>
      <c r="G608" s="37"/>
      <c r="H608" s="37"/>
      <c r="I608" s="37"/>
      <c r="J608" s="37"/>
      <c r="K608" s="37"/>
      <c r="L608" s="37"/>
      <c r="M608" s="37"/>
    </row>
    <row r="609" spans="1:13" x14ac:dyDescent="0.25">
      <c r="A609" s="37"/>
      <c r="B609" s="37"/>
      <c r="C609" s="37"/>
      <c r="D609" s="37"/>
      <c r="E609" s="37"/>
      <c r="F609" s="37"/>
      <c r="G609" s="37"/>
      <c r="H609" s="37"/>
      <c r="I609" s="37"/>
      <c r="J609" s="37"/>
      <c r="K609" s="37"/>
      <c r="L609" s="37"/>
      <c r="M609" s="37"/>
    </row>
    <row r="610" spans="1:13" x14ac:dyDescent="0.25">
      <c r="A610" s="37"/>
      <c r="B610" s="37"/>
      <c r="C610" s="37"/>
      <c r="D610" s="37"/>
      <c r="E610" s="37"/>
      <c r="F610" s="37"/>
      <c r="G610" s="37"/>
      <c r="H610" s="37"/>
      <c r="I610" s="37"/>
      <c r="J610" s="37"/>
      <c r="K610" s="37"/>
      <c r="L610" s="37"/>
      <c r="M610" s="37"/>
    </row>
    <row r="611" spans="1:13" x14ac:dyDescent="0.25">
      <c r="A611" s="37"/>
      <c r="B611" s="37"/>
      <c r="C611" s="37"/>
      <c r="D611" s="37"/>
      <c r="E611" s="37"/>
      <c r="F611" s="37"/>
      <c r="G611" s="37"/>
      <c r="H611" s="37"/>
      <c r="I611" s="37"/>
      <c r="J611" s="37"/>
      <c r="K611" s="37"/>
      <c r="L611" s="37"/>
      <c r="M611" s="37"/>
    </row>
    <row r="612" spans="1:13" x14ac:dyDescent="0.25">
      <c r="A612" s="37"/>
      <c r="B612" s="37"/>
      <c r="C612" s="37"/>
      <c r="D612" s="37"/>
      <c r="E612" s="37"/>
      <c r="F612" s="37"/>
      <c r="G612" s="37"/>
      <c r="H612" s="37"/>
      <c r="I612" s="37"/>
      <c r="J612" s="37"/>
      <c r="K612" s="37"/>
      <c r="L612" s="37"/>
      <c r="M612" s="37"/>
    </row>
    <row r="613" spans="1:13" x14ac:dyDescent="0.25">
      <c r="A613" s="37"/>
      <c r="B613" s="37"/>
      <c r="C613" s="37"/>
      <c r="D613" s="37"/>
      <c r="E613" s="37"/>
      <c r="F613" s="37"/>
      <c r="G613" s="37"/>
      <c r="H613" s="37"/>
      <c r="I613" s="37"/>
      <c r="J613" s="37"/>
      <c r="K613" s="37"/>
      <c r="L613" s="37"/>
      <c r="M613" s="37"/>
    </row>
    <row r="614" spans="1:13" x14ac:dyDescent="0.25">
      <c r="A614" s="37"/>
      <c r="B614" s="37"/>
      <c r="C614" s="37"/>
      <c r="D614" s="37"/>
      <c r="E614" s="37"/>
      <c r="F614" s="37"/>
      <c r="G614" s="37"/>
      <c r="H614" s="37"/>
      <c r="I614" s="37"/>
      <c r="J614" s="37"/>
      <c r="K614" s="37"/>
      <c r="L614" s="37"/>
      <c r="M614" s="37"/>
    </row>
    <row r="615" spans="1:13" x14ac:dyDescent="0.25">
      <c r="A615" s="37"/>
      <c r="B615" s="37"/>
      <c r="C615" s="37"/>
      <c r="D615" s="37"/>
      <c r="E615" s="37"/>
      <c r="F615" s="37"/>
      <c r="G615" s="37"/>
      <c r="H615" s="37"/>
      <c r="I615" s="37"/>
      <c r="J615" s="37"/>
      <c r="K615" s="37"/>
      <c r="L615" s="37"/>
      <c r="M615" s="37"/>
    </row>
    <row r="616" spans="1:13" x14ac:dyDescent="0.25">
      <c r="A616" s="37"/>
      <c r="B616" s="37"/>
      <c r="C616" s="37"/>
      <c r="D616" s="37"/>
      <c r="E616" s="37"/>
      <c r="F616" s="37"/>
      <c r="G616" s="37"/>
      <c r="H616" s="37"/>
      <c r="I616" s="37"/>
      <c r="J616" s="37"/>
      <c r="K616" s="37"/>
      <c r="L616" s="37"/>
      <c r="M616" s="37"/>
    </row>
    <row r="617" spans="1:13" x14ac:dyDescent="0.25">
      <c r="A617" s="37"/>
      <c r="B617" s="37"/>
      <c r="C617" s="37"/>
      <c r="D617" s="37"/>
      <c r="E617" s="37"/>
      <c r="F617" s="37"/>
      <c r="G617" s="37"/>
      <c r="H617" s="37"/>
      <c r="I617" s="37"/>
      <c r="J617" s="37"/>
      <c r="K617" s="37"/>
      <c r="L617" s="37"/>
      <c r="M617" s="37"/>
    </row>
    <row r="618" spans="1:13" x14ac:dyDescent="0.25">
      <c r="A618" s="37"/>
      <c r="B618" s="37"/>
      <c r="C618" s="37"/>
      <c r="D618" s="37"/>
      <c r="E618" s="37"/>
      <c r="F618" s="37"/>
      <c r="G618" s="37"/>
      <c r="H618" s="37"/>
      <c r="I618" s="37"/>
      <c r="J618" s="37"/>
      <c r="K618" s="37"/>
      <c r="L618" s="37"/>
      <c r="M618" s="37"/>
    </row>
    <row r="619" spans="1:13" x14ac:dyDescent="0.25">
      <c r="A619" s="37"/>
      <c r="B619" s="37"/>
      <c r="C619" s="37"/>
      <c r="D619" s="37"/>
      <c r="E619" s="37"/>
      <c r="F619" s="37"/>
      <c r="G619" s="37"/>
      <c r="H619" s="37"/>
      <c r="I619" s="37"/>
      <c r="J619" s="37"/>
      <c r="K619" s="37"/>
      <c r="L619" s="37"/>
      <c r="M619" s="37"/>
    </row>
    <row r="620" spans="1:13" x14ac:dyDescent="0.25">
      <c r="A620" s="37"/>
      <c r="B620" s="37"/>
      <c r="C620" s="37"/>
      <c r="D620" s="37"/>
      <c r="E620" s="37"/>
      <c r="F620" s="37"/>
      <c r="G620" s="37"/>
      <c r="H620" s="37"/>
      <c r="I620" s="37"/>
      <c r="J620" s="37"/>
      <c r="K620" s="37"/>
      <c r="L620" s="37"/>
      <c r="M620" s="37"/>
    </row>
    <row r="621" spans="1:13" x14ac:dyDescent="0.25">
      <c r="A621" s="37"/>
      <c r="B621" s="37"/>
      <c r="C621" s="37"/>
      <c r="D621" s="37"/>
      <c r="E621" s="37"/>
      <c r="F621" s="37"/>
      <c r="G621" s="37"/>
      <c r="H621" s="37"/>
      <c r="I621" s="37"/>
      <c r="J621" s="37"/>
      <c r="K621" s="37"/>
      <c r="L621" s="37"/>
      <c r="M621" s="37"/>
    </row>
    <row r="622" spans="1:13" x14ac:dyDescent="0.25">
      <c r="A622" s="37"/>
      <c r="B622" s="37"/>
      <c r="C622" s="37"/>
      <c r="D622" s="37"/>
      <c r="E622" s="37"/>
      <c r="F622" s="37"/>
      <c r="G622" s="37"/>
      <c r="H622" s="37"/>
      <c r="I622" s="37"/>
      <c r="J622" s="37"/>
      <c r="K622" s="37"/>
      <c r="L622" s="37"/>
      <c r="M622" s="37"/>
    </row>
    <row r="623" spans="1:13" x14ac:dyDescent="0.25">
      <c r="A623" s="37"/>
      <c r="B623" s="37"/>
      <c r="C623" s="37"/>
      <c r="D623" s="37"/>
      <c r="E623" s="37"/>
      <c r="F623" s="37"/>
      <c r="G623" s="37"/>
      <c r="H623" s="37"/>
      <c r="I623" s="37"/>
      <c r="J623" s="37"/>
      <c r="K623" s="37"/>
      <c r="L623" s="37"/>
      <c r="M623" s="37"/>
    </row>
    <row r="624" spans="1:13" x14ac:dyDescent="0.25">
      <c r="A624" s="37"/>
      <c r="B624" s="37"/>
      <c r="C624" s="37"/>
      <c r="D624" s="37"/>
      <c r="E624" s="37"/>
      <c r="F624" s="37"/>
      <c r="G624" s="37"/>
      <c r="H624" s="37"/>
      <c r="I624" s="37"/>
      <c r="J624" s="37"/>
      <c r="K624" s="37"/>
      <c r="L624" s="37"/>
      <c r="M624" s="37"/>
    </row>
    <row r="625" spans="1:13" x14ac:dyDescent="0.25">
      <c r="A625" s="37"/>
      <c r="B625" s="37"/>
      <c r="C625" s="37"/>
      <c r="D625" s="37"/>
      <c r="E625" s="37"/>
      <c r="F625" s="37"/>
      <c r="G625" s="37"/>
      <c r="H625" s="37"/>
      <c r="I625" s="37"/>
      <c r="J625" s="37"/>
      <c r="K625" s="37"/>
      <c r="L625" s="37"/>
      <c r="M625" s="37"/>
    </row>
    <row r="626" spans="1:13" x14ac:dyDescent="0.25">
      <c r="A626" s="37"/>
      <c r="B626" s="37"/>
      <c r="C626" s="37"/>
      <c r="D626" s="37"/>
      <c r="E626" s="37"/>
      <c r="F626" s="37"/>
      <c r="G626" s="37"/>
      <c r="H626" s="37"/>
      <c r="I626" s="37"/>
      <c r="J626" s="37"/>
      <c r="K626" s="37"/>
      <c r="L626" s="37"/>
      <c r="M626" s="37"/>
    </row>
    <row r="627" spans="1:13" x14ac:dyDescent="0.25">
      <c r="A627" s="37"/>
      <c r="B627" s="37"/>
      <c r="C627" s="37"/>
      <c r="D627" s="37"/>
      <c r="E627" s="37"/>
      <c r="F627" s="37"/>
      <c r="G627" s="37"/>
      <c r="H627" s="37"/>
      <c r="I627" s="37"/>
      <c r="J627" s="37"/>
      <c r="K627" s="37"/>
      <c r="L627" s="37"/>
      <c r="M627" s="37"/>
    </row>
    <row r="628" spans="1:13" x14ac:dyDescent="0.25">
      <c r="A628" s="37"/>
      <c r="B628" s="37"/>
      <c r="C628" s="37"/>
      <c r="D628" s="37"/>
      <c r="E628" s="37"/>
      <c r="F628" s="37"/>
      <c r="G628" s="37"/>
      <c r="H628" s="37"/>
      <c r="I628" s="37"/>
      <c r="J628" s="37"/>
      <c r="K628" s="37"/>
      <c r="L628" s="37"/>
      <c r="M628" s="37"/>
    </row>
    <row r="629" spans="1:13" x14ac:dyDescent="0.25">
      <c r="A629" s="37"/>
      <c r="B629" s="37"/>
      <c r="C629" s="37"/>
      <c r="D629" s="37"/>
      <c r="E629" s="37"/>
      <c r="F629" s="37"/>
      <c r="G629" s="37"/>
      <c r="H629" s="37"/>
      <c r="I629" s="37"/>
      <c r="J629" s="37"/>
      <c r="K629" s="37"/>
      <c r="L629" s="37"/>
      <c r="M629" s="37"/>
    </row>
    <row r="630" spans="1:13" x14ac:dyDescent="0.25">
      <c r="A630" s="37"/>
      <c r="B630" s="37"/>
      <c r="C630" s="37"/>
      <c r="D630" s="37"/>
      <c r="E630" s="37"/>
      <c r="F630" s="37"/>
      <c r="G630" s="37"/>
      <c r="H630" s="37"/>
      <c r="I630" s="37"/>
      <c r="J630" s="37"/>
      <c r="K630" s="37"/>
      <c r="L630" s="37"/>
      <c r="M630" s="37"/>
    </row>
    <row r="631" spans="1:13" x14ac:dyDescent="0.25">
      <c r="A631" s="37"/>
      <c r="B631" s="37"/>
      <c r="C631" s="37"/>
      <c r="D631" s="37"/>
      <c r="E631" s="37"/>
      <c r="F631" s="37"/>
      <c r="G631" s="37"/>
      <c r="H631" s="37"/>
      <c r="I631" s="37"/>
      <c r="J631" s="37"/>
      <c r="K631" s="37"/>
      <c r="L631" s="37"/>
      <c r="M631" s="37"/>
    </row>
    <row r="632" spans="1:13" x14ac:dyDescent="0.25">
      <c r="A632" s="37"/>
      <c r="B632" s="37"/>
      <c r="C632" s="37"/>
      <c r="D632" s="37"/>
      <c r="E632" s="37"/>
      <c r="F632" s="37"/>
      <c r="G632" s="37"/>
      <c r="H632" s="37"/>
      <c r="I632" s="37"/>
      <c r="J632" s="37"/>
      <c r="K632" s="37"/>
      <c r="L632" s="37"/>
      <c r="M632" s="37"/>
    </row>
    <row r="633" spans="1:13" x14ac:dyDescent="0.25">
      <c r="A633" s="37"/>
      <c r="B633" s="37"/>
      <c r="C633" s="37"/>
      <c r="D633" s="37"/>
      <c r="E633" s="37"/>
      <c r="F633" s="37"/>
      <c r="G633" s="37"/>
      <c r="H633" s="37"/>
      <c r="I633" s="37"/>
      <c r="J633" s="37"/>
      <c r="K633" s="37"/>
      <c r="L633" s="37"/>
      <c r="M633" s="37"/>
    </row>
    <row r="634" spans="1:13" x14ac:dyDescent="0.25">
      <c r="A634" s="37"/>
      <c r="B634" s="37"/>
      <c r="C634" s="37"/>
      <c r="D634" s="37"/>
      <c r="E634" s="37"/>
      <c r="F634" s="37"/>
      <c r="G634" s="37"/>
      <c r="H634" s="37"/>
      <c r="I634" s="37"/>
      <c r="J634" s="37"/>
      <c r="K634" s="37"/>
      <c r="L634" s="37"/>
      <c r="M634" s="37"/>
    </row>
    <row r="635" spans="1:13" x14ac:dyDescent="0.25">
      <c r="A635" s="37"/>
      <c r="B635" s="37"/>
      <c r="C635" s="37"/>
      <c r="D635" s="37"/>
      <c r="E635" s="37"/>
      <c r="F635" s="37"/>
      <c r="G635" s="37"/>
      <c r="H635" s="37"/>
      <c r="I635" s="37"/>
      <c r="J635" s="37"/>
      <c r="K635" s="37"/>
      <c r="L635" s="37"/>
      <c r="M635" s="37"/>
    </row>
    <row r="636" spans="1:13" x14ac:dyDescent="0.25">
      <c r="A636" s="37"/>
      <c r="B636" s="37"/>
      <c r="C636" s="37"/>
      <c r="D636" s="37"/>
      <c r="E636" s="37"/>
      <c r="F636" s="37"/>
      <c r="G636" s="37"/>
      <c r="H636" s="37"/>
      <c r="I636" s="37"/>
      <c r="J636" s="37"/>
      <c r="K636" s="37"/>
      <c r="L636" s="37"/>
      <c r="M636" s="37"/>
    </row>
    <row r="637" spans="1:13" x14ac:dyDescent="0.25">
      <c r="A637" s="37"/>
      <c r="B637" s="37"/>
      <c r="C637" s="37"/>
      <c r="D637" s="37"/>
      <c r="E637" s="37"/>
      <c r="F637" s="37"/>
      <c r="G637" s="37"/>
      <c r="H637" s="37"/>
      <c r="I637" s="37"/>
      <c r="J637" s="37"/>
      <c r="K637" s="37"/>
      <c r="L637" s="37"/>
      <c r="M637" s="37"/>
    </row>
    <row r="638" spans="1:13" x14ac:dyDescent="0.25">
      <c r="A638" s="37"/>
      <c r="B638" s="37"/>
      <c r="C638" s="37"/>
      <c r="D638" s="37"/>
      <c r="E638" s="37"/>
      <c r="F638" s="37"/>
      <c r="G638" s="37"/>
      <c r="H638" s="37"/>
      <c r="I638" s="37"/>
      <c r="J638" s="37"/>
      <c r="K638" s="37"/>
      <c r="L638" s="37"/>
      <c r="M638" s="37"/>
    </row>
    <row r="639" spans="1:13" x14ac:dyDescent="0.25">
      <c r="A639" s="37"/>
      <c r="B639" s="37"/>
      <c r="C639" s="37"/>
      <c r="D639" s="37"/>
      <c r="E639" s="37"/>
      <c r="F639" s="37"/>
      <c r="G639" s="37"/>
      <c r="H639" s="37"/>
      <c r="I639" s="37"/>
      <c r="J639" s="37"/>
      <c r="K639" s="37"/>
      <c r="L639" s="37"/>
      <c r="M639" s="37"/>
    </row>
    <row r="640" spans="1:13" x14ac:dyDescent="0.25">
      <c r="A640" s="37"/>
      <c r="B640" s="37"/>
      <c r="C640" s="37"/>
      <c r="D640" s="37"/>
      <c r="E640" s="37"/>
      <c r="F640" s="37"/>
      <c r="G640" s="37"/>
      <c r="H640" s="37"/>
      <c r="I640" s="37"/>
      <c r="J640" s="37"/>
      <c r="K640" s="37"/>
      <c r="L640" s="37"/>
      <c r="M640" s="37"/>
    </row>
    <row r="641" spans="1:13" x14ac:dyDescent="0.25">
      <c r="A641" s="37"/>
      <c r="B641" s="37"/>
      <c r="C641" s="37"/>
      <c r="D641" s="37"/>
      <c r="E641" s="37"/>
      <c r="F641" s="37"/>
      <c r="G641" s="37"/>
      <c r="H641" s="37"/>
      <c r="I641" s="37"/>
      <c r="J641" s="37"/>
      <c r="K641" s="37"/>
      <c r="L641" s="37"/>
      <c r="M641" s="37"/>
    </row>
    <row r="642" spans="1:13" x14ac:dyDescent="0.25">
      <c r="A642" s="37"/>
      <c r="B642" s="37"/>
      <c r="C642" s="37"/>
      <c r="D642" s="37"/>
      <c r="E642" s="37"/>
      <c r="F642" s="37"/>
      <c r="G642" s="37"/>
      <c r="H642" s="37"/>
      <c r="I642" s="37"/>
      <c r="J642" s="37"/>
      <c r="K642" s="37"/>
      <c r="L642" s="37"/>
      <c r="M642" s="37"/>
    </row>
    <row r="643" spans="1:13" x14ac:dyDescent="0.25">
      <c r="A643" s="37"/>
      <c r="B643" s="37"/>
      <c r="C643" s="37"/>
      <c r="D643" s="37"/>
      <c r="E643" s="37"/>
      <c r="F643" s="37"/>
      <c r="G643" s="37"/>
      <c r="H643" s="37"/>
      <c r="I643" s="37"/>
      <c r="J643" s="37"/>
      <c r="K643" s="37"/>
      <c r="L643" s="37"/>
      <c r="M643" s="37"/>
    </row>
    <row r="644" spans="1:13" x14ac:dyDescent="0.25">
      <c r="A644" s="37"/>
      <c r="B644" s="37"/>
      <c r="C644" s="37"/>
      <c r="D644" s="37"/>
      <c r="E644" s="37"/>
      <c r="F644" s="37"/>
      <c r="G644" s="37"/>
      <c r="H644" s="37"/>
      <c r="I644" s="37"/>
      <c r="J644" s="37"/>
      <c r="K644" s="37"/>
      <c r="L644" s="37"/>
      <c r="M644" s="37"/>
    </row>
    <row r="645" spans="1:13" x14ac:dyDescent="0.25">
      <c r="A645" s="37"/>
      <c r="B645" s="37"/>
      <c r="C645" s="37"/>
      <c r="D645" s="37"/>
      <c r="E645" s="37"/>
      <c r="F645" s="37"/>
      <c r="G645" s="37"/>
      <c r="H645" s="37"/>
      <c r="I645" s="37"/>
      <c r="J645" s="37"/>
      <c r="K645" s="37"/>
      <c r="L645" s="37"/>
      <c r="M645" s="37"/>
    </row>
    <row r="646" spans="1:13" x14ac:dyDescent="0.25">
      <c r="A646" s="37"/>
      <c r="B646" s="37"/>
      <c r="C646" s="37"/>
      <c r="D646" s="37"/>
      <c r="E646" s="37"/>
      <c r="F646" s="37"/>
      <c r="G646" s="37"/>
      <c r="H646" s="37"/>
      <c r="I646" s="37"/>
      <c r="J646" s="37"/>
      <c r="K646" s="37"/>
      <c r="L646" s="37"/>
      <c r="M646" s="37"/>
    </row>
    <row r="647" spans="1:13" x14ac:dyDescent="0.25">
      <c r="A647" s="37"/>
      <c r="B647" s="37"/>
      <c r="C647" s="37"/>
      <c r="D647" s="37"/>
      <c r="E647" s="37"/>
      <c r="F647" s="37"/>
      <c r="G647" s="37"/>
      <c r="H647" s="37"/>
      <c r="I647" s="37"/>
      <c r="J647" s="37"/>
      <c r="K647" s="37"/>
      <c r="L647" s="37"/>
      <c r="M647" s="37"/>
    </row>
    <row r="648" spans="1:13" x14ac:dyDescent="0.25">
      <c r="A648" s="37"/>
      <c r="B648" s="37"/>
      <c r="C648" s="37"/>
      <c r="D648" s="37"/>
      <c r="E648" s="37"/>
      <c r="F648" s="37"/>
      <c r="G648" s="37"/>
      <c r="H648" s="37"/>
      <c r="I648" s="37"/>
      <c r="J648" s="37"/>
      <c r="K648" s="37"/>
      <c r="L648" s="37"/>
      <c r="M648" s="37"/>
    </row>
    <row r="649" spans="1:13" x14ac:dyDescent="0.25">
      <c r="A649" s="37"/>
      <c r="B649" s="37"/>
      <c r="C649" s="37"/>
      <c r="D649" s="37"/>
      <c r="E649" s="37"/>
      <c r="F649" s="37"/>
      <c r="G649" s="37"/>
      <c r="H649" s="37"/>
      <c r="I649" s="37"/>
      <c r="J649" s="37"/>
      <c r="K649" s="37"/>
      <c r="L649" s="37"/>
      <c r="M649" s="37"/>
    </row>
    <row r="650" spans="1:13" x14ac:dyDescent="0.25">
      <c r="A650" s="37"/>
      <c r="B650" s="37"/>
      <c r="C650" s="37"/>
      <c r="D650" s="37"/>
      <c r="E650" s="37"/>
      <c r="F650" s="37"/>
      <c r="G650" s="37"/>
      <c r="H650" s="37"/>
      <c r="I650" s="37"/>
      <c r="J650" s="37"/>
      <c r="K650" s="37"/>
      <c r="L650" s="37"/>
      <c r="M650" s="37"/>
    </row>
    <row r="651" spans="1:13" x14ac:dyDescent="0.25">
      <c r="A651" s="37"/>
      <c r="B651" s="37"/>
      <c r="C651" s="37"/>
      <c r="D651" s="37"/>
      <c r="E651" s="37"/>
      <c r="F651" s="37"/>
      <c r="G651" s="37"/>
      <c r="H651" s="37"/>
      <c r="I651" s="37"/>
      <c r="J651" s="37"/>
      <c r="K651" s="37"/>
      <c r="L651" s="37"/>
      <c r="M651" s="37"/>
    </row>
    <row r="652" spans="1:13" x14ac:dyDescent="0.25">
      <c r="A652" s="37"/>
      <c r="B652" s="37"/>
      <c r="C652" s="37"/>
      <c r="D652" s="37"/>
      <c r="E652" s="37"/>
      <c r="F652" s="37"/>
      <c r="G652" s="37"/>
      <c r="H652" s="37"/>
      <c r="I652" s="37"/>
      <c r="J652" s="37"/>
      <c r="K652" s="37"/>
      <c r="L652" s="37"/>
      <c r="M652" s="37"/>
    </row>
    <row r="653" spans="1:13" x14ac:dyDescent="0.25">
      <c r="A653" s="37"/>
      <c r="B653" s="37"/>
      <c r="C653" s="37"/>
      <c r="D653" s="37"/>
      <c r="E653" s="37"/>
      <c r="F653" s="37"/>
      <c r="G653" s="37"/>
      <c r="H653" s="37"/>
      <c r="I653" s="37"/>
      <c r="J653" s="37"/>
      <c r="K653" s="37"/>
      <c r="L653" s="37"/>
      <c r="M653" s="37"/>
    </row>
    <row r="654" spans="1:13" x14ac:dyDescent="0.25">
      <c r="A654" s="37"/>
      <c r="B654" s="37"/>
      <c r="C654" s="37"/>
      <c r="D654" s="37"/>
      <c r="E654" s="37"/>
      <c r="F654" s="37"/>
      <c r="G654" s="37"/>
      <c r="H654" s="37"/>
      <c r="I654" s="37"/>
      <c r="J654" s="37"/>
      <c r="K654" s="37"/>
      <c r="L654" s="37"/>
      <c r="M654" s="37"/>
    </row>
    <row r="655" spans="1:13" x14ac:dyDescent="0.25">
      <c r="A655" s="37"/>
      <c r="B655" s="37"/>
      <c r="C655" s="37"/>
      <c r="D655" s="37"/>
      <c r="E655" s="37"/>
      <c r="F655" s="37"/>
      <c r="G655" s="37"/>
      <c r="H655" s="37"/>
      <c r="I655" s="37"/>
      <c r="J655" s="37"/>
      <c r="K655" s="37"/>
      <c r="L655" s="37"/>
      <c r="M655" s="37"/>
    </row>
    <row r="656" spans="1:13" x14ac:dyDescent="0.25">
      <c r="A656" s="37"/>
      <c r="B656" s="37"/>
      <c r="C656" s="37"/>
      <c r="D656" s="37"/>
      <c r="E656" s="37"/>
      <c r="F656" s="37"/>
      <c r="G656" s="37"/>
      <c r="H656" s="37"/>
      <c r="I656" s="37"/>
      <c r="J656" s="37"/>
      <c r="K656" s="37"/>
      <c r="L656" s="37"/>
      <c r="M656" s="37"/>
    </row>
    <row r="657" spans="1:13" x14ac:dyDescent="0.25">
      <c r="A657" s="37"/>
      <c r="B657" s="37"/>
      <c r="C657" s="37"/>
      <c r="D657" s="37"/>
      <c r="E657" s="37"/>
      <c r="F657" s="37"/>
      <c r="G657" s="37"/>
      <c r="H657" s="37"/>
      <c r="I657" s="37"/>
      <c r="J657" s="37"/>
      <c r="K657" s="37"/>
      <c r="L657" s="37"/>
      <c r="M657" s="37"/>
    </row>
    <row r="658" spans="1:13" x14ac:dyDescent="0.25">
      <c r="A658" s="37"/>
      <c r="B658" s="37"/>
      <c r="C658" s="37"/>
      <c r="D658" s="37"/>
      <c r="E658" s="37"/>
      <c r="F658" s="37"/>
      <c r="G658" s="37"/>
      <c r="H658" s="37"/>
      <c r="I658" s="37"/>
      <c r="J658" s="37"/>
      <c r="K658" s="37"/>
      <c r="L658" s="37"/>
      <c r="M658" s="37"/>
    </row>
    <row r="659" spans="1:13" x14ac:dyDescent="0.25">
      <c r="A659" s="37"/>
      <c r="B659" s="37"/>
      <c r="C659" s="37"/>
      <c r="D659" s="37"/>
      <c r="E659" s="37"/>
      <c r="F659" s="37"/>
      <c r="G659" s="37"/>
      <c r="H659" s="37"/>
      <c r="I659" s="37"/>
      <c r="J659" s="37"/>
      <c r="K659" s="37"/>
      <c r="L659" s="37"/>
      <c r="M659" s="37"/>
    </row>
    <row r="660" spans="1:13" x14ac:dyDescent="0.25">
      <c r="A660" s="37"/>
      <c r="B660" s="37"/>
      <c r="C660" s="37"/>
      <c r="D660" s="37"/>
      <c r="E660" s="37"/>
      <c r="F660" s="37"/>
      <c r="G660" s="37"/>
      <c r="H660" s="37"/>
      <c r="I660" s="37"/>
      <c r="J660" s="37"/>
      <c r="K660" s="37"/>
      <c r="L660" s="37"/>
      <c r="M660" s="37"/>
    </row>
    <row r="661" spans="1:13" x14ac:dyDescent="0.25">
      <c r="A661" s="37"/>
      <c r="B661" s="37"/>
      <c r="C661" s="37"/>
      <c r="D661" s="37"/>
      <c r="E661" s="37"/>
      <c r="F661" s="37"/>
      <c r="G661" s="37"/>
      <c r="H661" s="37"/>
      <c r="I661" s="37"/>
      <c r="J661" s="37"/>
      <c r="K661" s="37"/>
      <c r="L661" s="37"/>
      <c r="M661" s="37"/>
    </row>
    <row r="662" spans="1:13" x14ac:dyDescent="0.25">
      <c r="A662" s="37"/>
      <c r="B662" s="37"/>
      <c r="C662" s="37"/>
      <c r="D662" s="37"/>
      <c r="E662" s="37"/>
      <c r="F662" s="37"/>
      <c r="G662" s="37"/>
      <c r="H662" s="37"/>
      <c r="I662" s="37"/>
      <c r="J662" s="37"/>
      <c r="K662" s="37"/>
      <c r="L662" s="37"/>
      <c r="M662" s="37"/>
    </row>
    <row r="663" spans="1:13" x14ac:dyDescent="0.25">
      <c r="A663" s="37"/>
      <c r="B663" s="37"/>
      <c r="C663" s="37"/>
      <c r="D663" s="37"/>
      <c r="E663" s="37"/>
      <c r="F663" s="37"/>
      <c r="G663" s="37"/>
      <c r="H663" s="37"/>
      <c r="I663" s="37"/>
      <c r="J663" s="37"/>
      <c r="K663" s="37"/>
      <c r="L663" s="37"/>
      <c r="M663" s="37"/>
    </row>
    <row r="664" spans="1:13" x14ac:dyDescent="0.25">
      <c r="A664" s="37"/>
      <c r="B664" s="37"/>
      <c r="C664" s="37"/>
      <c r="D664" s="37"/>
      <c r="E664" s="37"/>
      <c r="F664" s="37"/>
      <c r="G664" s="37"/>
      <c r="H664" s="37"/>
      <c r="I664" s="37"/>
      <c r="J664" s="37"/>
      <c r="K664" s="37"/>
      <c r="L664" s="37"/>
      <c r="M664" s="37"/>
    </row>
    <row r="665" spans="1:13" x14ac:dyDescent="0.25">
      <c r="A665" s="37"/>
      <c r="B665" s="37"/>
      <c r="C665" s="37"/>
      <c r="D665" s="37"/>
      <c r="E665" s="37"/>
      <c r="F665" s="37"/>
      <c r="G665" s="37"/>
      <c r="H665" s="37"/>
      <c r="I665" s="37"/>
      <c r="J665" s="37"/>
      <c r="K665" s="37"/>
      <c r="L665" s="37"/>
      <c r="M665" s="37"/>
    </row>
    <row r="666" spans="1:13" x14ac:dyDescent="0.25">
      <c r="A666" s="37"/>
      <c r="B666" s="37"/>
      <c r="C666" s="37"/>
      <c r="D666" s="37"/>
      <c r="E666" s="37"/>
      <c r="F666" s="37"/>
      <c r="G666" s="37"/>
      <c r="H666" s="37"/>
      <c r="I666" s="37"/>
      <c r="J666" s="37"/>
      <c r="K666" s="37"/>
      <c r="L666" s="37"/>
      <c r="M666" s="37"/>
    </row>
    <row r="667" spans="1:13" x14ac:dyDescent="0.25">
      <c r="A667" s="37"/>
      <c r="B667" s="37"/>
      <c r="C667" s="37"/>
      <c r="D667" s="37"/>
      <c r="E667" s="37"/>
      <c r="F667" s="37"/>
      <c r="G667" s="37"/>
      <c r="H667" s="37"/>
      <c r="I667" s="37"/>
      <c r="J667" s="37"/>
      <c r="K667" s="37"/>
      <c r="L667" s="37"/>
      <c r="M667" s="37"/>
    </row>
    <row r="668" spans="1:13" x14ac:dyDescent="0.25">
      <c r="A668" s="37"/>
      <c r="B668" s="37"/>
      <c r="C668" s="37"/>
      <c r="D668" s="37"/>
      <c r="E668" s="37"/>
      <c r="F668" s="37"/>
      <c r="G668" s="37"/>
      <c r="H668" s="37"/>
      <c r="I668" s="37"/>
      <c r="J668" s="37"/>
      <c r="K668" s="37"/>
      <c r="L668" s="37"/>
      <c r="M668" s="37"/>
    </row>
    <row r="669" spans="1:13" x14ac:dyDescent="0.25">
      <c r="A669" s="37"/>
      <c r="B669" s="37"/>
      <c r="C669" s="37"/>
      <c r="D669" s="37"/>
      <c r="E669" s="37"/>
      <c r="F669" s="37"/>
      <c r="G669" s="37"/>
      <c r="H669" s="37"/>
      <c r="I669" s="37"/>
      <c r="J669" s="37"/>
      <c r="K669" s="37"/>
      <c r="L669" s="37"/>
      <c r="M669" s="37"/>
    </row>
    <row r="670" spans="1:13" x14ac:dyDescent="0.25">
      <c r="A670" s="37"/>
      <c r="B670" s="37"/>
      <c r="C670" s="37"/>
      <c r="D670" s="37"/>
      <c r="E670" s="37"/>
      <c r="F670" s="37"/>
      <c r="G670" s="37"/>
      <c r="H670" s="37"/>
      <c r="I670" s="37"/>
      <c r="J670" s="37"/>
      <c r="K670" s="37"/>
      <c r="L670" s="37"/>
      <c r="M670" s="37"/>
    </row>
    <row r="671" spans="1:13" x14ac:dyDescent="0.25">
      <c r="A671" s="37"/>
      <c r="B671" s="37"/>
      <c r="C671" s="37"/>
      <c r="D671" s="37"/>
      <c r="E671" s="37"/>
      <c r="F671" s="37"/>
      <c r="G671" s="37"/>
      <c r="H671" s="37"/>
      <c r="I671" s="37"/>
      <c r="J671" s="37"/>
      <c r="K671" s="37"/>
      <c r="L671" s="37"/>
      <c r="M671" s="37"/>
    </row>
    <row r="672" spans="1:13" x14ac:dyDescent="0.25">
      <c r="A672" s="37"/>
      <c r="B672" s="37"/>
      <c r="C672" s="37"/>
      <c r="D672" s="37"/>
      <c r="E672" s="37"/>
      <c r="F672" s="37"/>
      <c r="G672" s="37"/>
      <c r="H672" s="37"/>
      <c r="I672" s="37"/>
      <c r="J672" s="37"/>
      <c r="K672" s="37"/>
      <c r="L672" s="37"/>
      <c r="M672" s="37"/>
    </row>
    <row r="673" spans="1:13" x14ac:dyDescent="0.25">
      <c r="A673" s="37"/>
      <c r="B673" s="37"/>
      <c r="C673" s="37"/>
      <c r="D673" s="37"/>
      <c r="E673" s="37"/>
      <c r="F673" s="37"/>
      <c r="G673" s="37"/>
      <c r="H673" s="37"/>
      <c r="I673" s="37"/>
      <c r="J673" s="37"/>
      <c r="K673" s="37"/>
      <c r="L673" s="37"/>
      <c r="M673" s="37"/>
    </row>
    <row r="674" spans="1:13" x14ac:dyDescent="0.25">
      <c r="A674" s="37"/>
      <c r="B674" s="37"/>
      <c r="C674" s="37"/>
      <c r="D674" s="37"/>
      <c r="E674" s="37"/>
      <c r="F674" s="37"/>
      <c r="G674" s="37"/>
      <c r="H674" s="37"/>
      <c r="I674" s="37"/>
      <c r="J674" s="37"/>
      <c r="K674" s="37"/>
      <c r="L674" s="37"/>
      <c r="M674" s="37"/>
    </row>
    <row r="675" spans="1:13" x14ac:dyDescent="0.25">
      <c r="A675" s="37"/>
      <c r="B675" s="37"/>
      <c r="C675" s="37"/>
      <c r="D675" s="37"/>
      <c r="E675" s="37"/>
      <c r="F675" s="37"/>
      <c r="G675" s="37"/>
      <c r="H675" s="37"/>
      <c r="I675" s="37"/>
      <c r="J675" s="37"/>
      <c r="K675" s="37"/>
      <c r="L675" s="37"/>
      <c r="M675" s="37"/>
    </row>
    <row r="676" spans="1:13" x14ac:dyDescent="0.25">
      <c r="A676" s="37"/>
      <c r="B676" s="37"/>
      <c r="C676" s="37"/>
      <c r="D676" s="37"/>
      <c r="E676" s="37"/>
      <c r="F676" s="37"/>
      <c r="G676" s="37"/>
      <c r="H676" s="37"/>
      <c r="I676" s="37"/>
      <c r="J676" s="37"/>
      <c r="K676" s="37"/>
      <c r="L676" s="37"/>
      <c r="M676" s="37"/>
    </row>
    <row r="677" spans="1:13" x14ac:dyDescent="0.25">
      <c r="A677" s="37"/>
      <c r="B677" s="37"/>
      <c r="C677" s="37"/>
      <c r="D677" s="37"/>
      <c r="E677" s="37"/>
      <c r="F677" s="37"/>
      <c r="G677" s="37"/>
      <c r="H677" s="37"/>
      <c r="I677" s="37"/>
      <c r="J677" s="37"/>
      <c r="K677" s="37"/>
      <c r="L677" s="37"/>
      <c r="M677" s="37"/>
    </row>
    <row r="678" spans="1:13" x14ac:dyDescent="0.25">
      <c r="A678" s="37"/>
      <c r="B678" s="37"/>
      <c r="C678" s="37"/>
      <c r="D678" s="37"/>
      <c r="E678" s="37"/>
      <c r="F678" s="37"/>
      <c r="G678" s="37"/>
      <c r="H678" s="37"/>
      <c r="I678" s="37"/>
      <c r="J678" s="37"/>
      <c r="K678" s="37"/>
      <c r="L678" s="37"/>
      <c r="M678" s="37"/>
    </row>
    <row r="679" spans="1:13" x14ac:dyDescent="0.25">
      <c r="A679" s="37"/>
      <c r="B679" s="37"/>
      <c r="C679" s="37"/>
      <c r="D679" s="37"/>
      <c r="E679" s="37"/>
      <c r="F679" s="37"/>
      <c r="G679" s="37"/>
      <c r="H679" s="37"/>
      <c r="I679" s="37"/>
      <c r="J679" s="37"/>
      <c r="K679" s="37"/>
      <c r="L679" s="37"/>
      <c r="M679" s="37"/>
    </row>
    <row r="680" spans="1:13" x14ac:dyDescent="0.25">
      <c r="A680" s="37"/>
      <c r="B680" s="37"/>
      <c r="C680" s="37"/>
      <c r="D680" s="37"/>
      <c r="E680" s="37"/>
      <c r="F680" s="37"/>
      <c r="G680" s="37"/>
      <c r="H680" s="37"/>
      <c r="I680" s="37"/>
      <c r="J680" s="37"/>
      <c r="K680" s="37"/>
      <c r="L680" s="37"/>
      <c r="M680" s="37"/>
    </row>
    <row r="681" spans="1:13" x14ac:dyDescent="0.25">
      <c r="A681" s="37"/>
      <c r="B681" s="37"/>
      <c r="C681" s="37"/>
      <c r="D681" s="37"/>
      <c r="E681" s="37"/>
      <c r="F681" s="37"/>
      <c r="G681" s="37"/>
      <c r="H681" s="37"/>
      <c r="I681" s="37"/>
      <c r="J681" s="37"/>
      <c r="K681" s="37"/>
      <c r="L681" s="37"/>
      <c r="M681" s="37"/>
    </row>
    <row r="682" spans="1:13" x14ac:dyDescent="0.25">
      <c r="A682" s="37"/>
      <c r="B682" s="37"/>
      <c r="C682" s="37"/>
      <c r="D682" s="37"/>
      <c r="E682" s="37"/>
      <c r="F682" s="37"/>
      <c r="G682" s="37"/>
      <c r="H682" s="37"/>
      <c r="I682" s="37"/>
      <c r="J682" s="37"/>
      <c r="K682" s="37"/>
      <c r="L682" s="37"/>
      <c r="M682" s="37"/>
    </row>
    <row r="683" spans="1:13" x14ac:dyDescent="0.25">
      <c r="A683" s="37"/>
      <c r="B683" s="37"/>
      <c r="C683" s="37"/>
      <c r="D683" s="37"/>
      <c r="E683" s="37"/>
      <c r="F683" s="37"/>
      <c r="G683" s="37"/>
      <c r="H683" s="37"/>
      <c r="I683" s="37"/>
      <c r="J683" s="37"/>
      <c r="K683" s="37"/>
      <c r="L683" s="37"/>
      <c r="M683" s="37"/>
    </row>
    <row r="684" spans="1:13" x14ac:dyDescent="0.25">
      <c r="A684" s="37"/>
      <c r="B684" s="37"/>
      <c r="C684" s="37"/>
      <c r="D684" s="37"/>
      <c r="E684" s="37"/>
      <c r="F684" s="37"/>
      <c r="G684" s="37"/>
      <c r="H684" s="37"/>
      <c r="I684" s="37"/>
      <c r="J684" s="37"/>
      <c r="K684" s="37"/>
      <c r="L684" s="37"/>
      <c r="M684" s="37"/>
    </row>
    <row r="685" spans="1:13" x14ac:dyDescent="0.25">
      <c r="A685" s="37"/>
      <c r="B685" s="37"/>
      <c r="C685" s="37"/>
      <c r="D685" s="37"/>
      <c r="E685" s="37"/>
      <c r="F685" s="37"/>
      <c r="G685" s="37"/>
      <c r="H685" s="37"/>
      <c r="I685" s="37"/>
      <c r="J685" s="37"/>
      <c r="K685" s="37"/>
      <c r="L685" s="37"/>
      <c r="M685" s="37"/>
    </row>
    <row r="686" spans="1:13" x14ac:dyDescent="0.25">
      <c r="A686" s="37"/>
      <c r="B686" s="37"/>
      <c r="C686" s="37"/>
      <c r="D686" s="37"/>
      <c r="E686" s="37"/>
      <c r="F686" s="37"/>
      <c r="G686" s="37"/>
      <c r="H686" s="37"/>
      <c r="I686" s="37"/>
      <c r="J686" s="37"/>
      <c r="K686" s="37"/>
      <c r="L686" s="37"/>
      <c r="M686" s="37"/>
    </row>
    <row r="687" spans="1:13" x14ac:dyDescent="0.25">
      <c r="A687" s="37"/>
      <c r="B687" s="37"/>
      <c r="C687" s="37"/>
      <c r="D687" s="37"/>
      <c r="E687" s="37"/>
      <c r="F687" s="37"/>
      <c r="G687" s="37"/>
      <c r="H687" s="37"/>
      <c r="I687" s="37"/>
      <c r="J687" s="37"/>
      <c r="K687" s="37"/>
      <c r="L687" s="37"/>
      <c r="M687" s="37"/>
    </row>
    <row r="688" spans="1:13" x14ac:dyDescent="0.25">
      <c r="A688" s="37"/>
      <c r="B688" s="37"/>
      <c r="C688" s="37"/>
      <c r="D688" s="37"/>
      <c r="E688" s="37"/>
      <c r="F688" s="37"/>
      <c r="G688" s="37"/>
      <c r="H688" s="37"/>
      <c r="I688" s="37"/>
      <c r="J688" s="37"/>
      <c r="K688" s="37"/>
      <c r="L688" s="37"/>
      <c r="M688" s="37"/>
    </row>
    <row r="689" spans="1:13" x14ac:dyDescent="0.25">
      <c r="A689" s="37"/>
      <c r="B689" s="37"/>
      <c r="C689" s="37"/>
      <c r="D689" s="37"/>
      <c r="E689" s="37"/>
      <c r="F689" s="37"/>
      <c r="G689" s="37"/>
      <c r="H689" s="37"/>
      <c r="I689" s="37"/>
      <c r="J689" s="37"/>
      <c r="K689" s="37"/>
      <c r="L689" s="37"/>
      <c r="M689" s="37"/>
    </row>
    <row r="690" spans="1:13" x14ac:dyDescent="0.25">
      <c r="A690" s="37"/>
      <c r="B690" s="37"/>
      <c r="C690" s="37"/>
      <c r="D690" s="37"/>
      <c r="E690" s="37"/>
      <c r="F690" s="37"/>
      <c r="G690" s="37"/>
      <c r="H690" s="37"/>
      <c r="I690" s="37"/>
      <c r="J690" s="37"/>
      <c r="K690" s="37"/>
      <c r="L690" s="37"/>
      <c r="M690" s="37"/>
    </row>
    <row r="691" spans="1:13" x14ac:dyDescent="0.25">
      <c r="A691" s="37"/>
      <c r="B691" s="37"/>
      <c r="C691" s="37"/>
      <c r="D691" s="37"/>
      <c r="E691" s="37"/>
      <c r="F691" s="37"/>
      <c r="G691" s="37"/>
      <c r="H691" s="37"/>
      <c r="I691" s="37"/>
      <c r="J691" s="37"/>
      <c r="K691" s="37"/>
      <c r="L691" s="37"/>
      <c r="M691" s="37"/>
    </row>
    <row r="692" spans="1:13" x14ac:dyDescent="0.25">
      <c r="A692" s="37"/>
      <c r="B692" s="37"/>
      <c r="C692" s="37"/>
      <c r="D692" s="37"/>
      <c r="E692" s="37"/>
      <c r="F692" s="37"/>
      <c r="G692" s="37"/>
      <c r="H692" s="37"/>
      <c r="I692" s="37"/>
      <c r="J692" s="37"/>
      <c r="K692" s="37"/>
      <c r="L692" s="37"/>
      <c r="M692" s="37"/>
    </row>
    <row r="693" spans="1:13" x14ac:dyDescent="0.25">
      <c r="A693" s="37"/>
      <c r="B693" s="37"/>
      <c r="C693" s="37"/>
      <c r="D693" s="37"/>
      <c r="E693" s="37"/>
      <c r="F693" s="37"/>
      <c r="G693" s="37"/>
      <c r="H693" s="37"/>
      <c r="I693" s="37"/>
      <c r="J693" s="37"/>
      <c r="K693" s="37"/>
      <c r="L693" s="37"/>
      <c r="M693" s="37"/>
    </row>
    <row r="694" spans="1:13" x14ac:dyDescent="0.25">
      <c r="A694" s="37"/>
      <c r="B694" s="37"/>
      <c r="C694" s="37"/>
      <c r="D694" s="37"/>
      <c r="E694" s="37"/>
      <c r="F694" s="37"/>
      <c r="G694" s="37"/>
      <c r="H694" s="37"/>
      <c r="I694" s="37"/>
      <c r="J694" s="37"/>
      <c r="K694" s="37"/>
      <c r="L694" s="37"/>
      <c r="M694" s="37"/>
    </row>
    <row r="695" spans="1:13" x14ac:dyDescent="0.25">
      <c r="A695" s="37"/>
      <c r="B695" s="37"/>
      <c r="C695" s="37"/>
      <c r="D695" s="37"/>
      <c r="E695" s="37"/>
      <c r="F695" s="37"/>
      <c r="G695" s="37"/>
      <c r="H695" s="37"/>
      <c r="I695" s="37"/>
      <c r="J695" s="37"/>
      <c r="K695" s="37"/>
      <c r="L695" s="37"/>
      <c r="M695" s="37"/>
    </row>
    <row r="696" spans="1:13" x14ac:dyDescent="0.25">
      <c r="A696" s="37"/>
      <c r="B696" s="37"/>
      <c r="C696" s="37"/>
      <c r="D696" s="37"/>
      <c r="E696" s="37"/>
      <c r="F696" s="37"/>
      <c r="G696" s="37"/>
      <c r="H696" s="37"/>
      <c r="I696" s="37"/>
      <c r="J696" s="37"/>
      <c r="K696" s="37"/>
      <c r="L696" s="37"/>
      <c r="M696" s="37"/>
    </row>
    <row r="697" spans="1:13" x14ac:dyDescent="0.25">
      <c r="A697" s="37"/>
      <c r="B697" s="37"/>
      <c r="C697" s="37"/>
      <c r="D697" s="37"/>
      <c r="E697" s="37"/>
      <c r="F697" s="37"/>
      <c r="G697" s="37"/>
      <c r="H697" s="37"/>
      <c r="I697" s="37"/>
      <c r="J697" s="37"/>
      <c r="K697" s="37"/>
      <c r="L697" s="37"/>
      <c r="M697" s="37"/>
    </row>
    <row r="698" spans="1:13" x14ac:dyDescent="0.25">
      <c r="A698" s="37"/>
      <c r="B698" s="37"/>
      <c r="C698" s="37"/>
      <c r="D698" s="37"/>
      <c r="E698" s="37"/>
      <c r="F698" s="37"/>
      <c r="G698" s="37"/>
      <c r="H698" s="37"/>
      <c r="I698" s="37"/>
      <c r="J698" s="37"/>
      <c r="K698" s="37"/>
      <c r="L698" s="37"/>
      <c r="M698" s="37"/>
    </row>
    <row r="699" spans="1:13" x14ac:dyDescent="0.25">
      <c r="A699" s="37"/>
      <c r="B699" s="37"/>
      <c r="C699" s="37"/>
      <c r="D699" s="37"/>
      <c r="E699" s="37"/>
      <c r="F699" s="37"/>
      <c r="G699" s="37"/>
      <c r="H699" s="37"/>
      <c r="I699" s="37"/>
      <c r="J699" s="37"/>
      <c r="K699" s="37"/>
      <c r="L699" s="37"/>
      <c r="M699" s="37"/>
    </row>
    <row r="700" spans="1:13" x14ac:dyDescent="0.25">
      <c r="A700" s="37"/>
      <c r="B700" s="37"/>
      <c r="C700" s="37"/>
      <c r="D700" s="37"/>
      <c r="E700" s="37"/>
      <c r="F700" s="37"/>
      <c r="G700" s="37"/>
      <c r="H700" s="37"/>
      <c r="I700" s="37"/>
      <c r="J700" s="37"/>
      <c r="K700" s="37"/>
      <c r="L700" s="37"/>
      <c r="M700" s="37"/>
    </row>
    <row r="701" spans="1:13" x14ac:dyDescent="0.25">
      <c r="A701" s="37"/>
      <c r="B701" s="37"/>
      <c r="C701" s="37"/>
      <c r="D701" s="37"/>
      <c r="E701" s="37"/>
      <c r="F701" s="37"/>
      <c r="G701" s="37"/>
      <c r="H701" s="37"/>
      <c r="I701" s="37"/>
      <c r="J701" s="37"/>
      <c r="K701" s="37"/>
      <c r="L701" s="37"/>
      <c r="M701" s="37"/>
    </row>
    <row r="702" spans="1:13" x14ac:dyDescent="0.25">
      <c r="A702" s="37"/>
      <c r="B702" s="37"/>
      <c r="C702" s="37"/>
      <c r="D702" s="37"/>
      <c r="E702" s="37"/>
      <c r="F702" s="37"/>
      <c r="G702" s="37"/>
      <c r="H702" s="37"/>
      <c r="I702" s="37"/>
      <c r="J702" s="37"/>
      <c r="K702" s="37"/>
      <c r="L702" s="37"/>
      <c r="M702" s="37"/>
    </row>
    <row r="703" spans="1:13" x14ac:dyDescent="0.25">
      <c r="A703" s="37"/>
      <c r="B703" s="37"/>
      <c r="C703" s="37"/>
      <c r="D703" s="37"/>
      <c r="E703" s="37"/>
      <c r="F703" s="37"/>
      <c r="G703" s="37"/>
      <c r="H703" s="37"/>
      <c r="I703" s="37"/>
      <c r="J703" s="37"/>
      <c r="K703" s="37"/>
      <c r="L703" s="37"/>
      <c r="M703" s="37"/>
    </row>
    <row r="704" spans="1:13" x14ac:dyDescent="0.25">
      <c r="A704" s="37"/>
      <c r="B704" s="37"/>
      <c r="C704" s="37"/>
      <c r="D704" s="37"/>
      <c r="E704" s="37"/>
      <c r="F704" s="37"/>
      <c r="G704" s="37"/>
      <c r="H704" s="37"/>
      <c r="I704" s="37"/>
      <c r="J704" s="37"/>
      <c r="K704" s="37"/>
      <c r="L704" s="37"/>
      <c r="M704" s="37"/>
    </row>
    <row r="705" spans="1:13" x14ac:dyDescent="0.25">
      <c r="A705" s="37"/>
      <c r="B705" s="37"/>
      <c r="C705" s="37"/>
      <c r="D705" s="37"/>
      <c r="E705" s="37"/>
      <c r="F705" s="37"/>
      <c r="G705" s="37"/>
      <c r="H705" s="37"/>
      <c r="I705" s="37"/>
      <c r="J705" s="37"/>
      <c r="K705" s="37"/>
      <c r="L705" s="37"/>
      <c r="M705" s="37"/>
    </row>
    <row r="706" spans="1:13" x14ac:dyDescent="0.25">
      <c r="A706" s="37"/>
      <c r="B706" s="37"/>
      <c r="C706" s="37"/>
      <c r="D706" s="37"/>
      <c r="E706" s="37"/>
      <c r="F706" s="37"/>
      <c r="G706" s="37"/>
      <c r="H706" s="37"/>
      <c r="I706" s="37"/>
      <c r="J706" s="37"/>
      <c r="K706" s="37"/>
      <c r="L706" s="37"/>
      <c r="M706" s="37"/>
    </row>
    <row r="707" spans="1:13" x14ac:dyDescent="0.25">
      <c r="A707" s="37"/>
      <c r="B707" s="37"/>
      <c r="C707" s="37"/>
      <c r="D707" s="37"/>
      <c r="E707" s="37"/>
      <c r="F707" s="37"/>
      <c r="G707" s="37"/>
      <c r="H707" s="37"/>
      <c r="I707" s="37"/>
      <c r="J707" s="37"/>
      <c r="K707" s="37"/>
      <c r="L707" s="37"/>
      <c r="M707" s="37"/>
    </row>
    <row r="708" spans="1:13" x14ac:dyDescent="0.25">
      <c r="A708" s="37"/>
      <c r="B708" s="37"/>
      <c r="C708" s="37"/>
      <c r="D708" s="37"/>
      <c r="E708" s="37"/>
      <c r="F708" s="37"/>
      <c r="G708" s="37"/>
      <c r="H708" s="37"/>
      <c r="I708" s="37"/>
      <c r="J708" s="37"/>
      <c r="K708" s="37"/>
      <c r="L708" s="37"/>
      <c r="M708" s="37"/>
    </row>
    <row r="709" spans="1:13" x14ac:dyDescent="0.25">
      <c r="A709" s="37"/>
      <c r="B709" s="37"/>
      <c r="C709" s="37"/>
      <c r="D709" s="37"/>
      <c r="E709" s="37"/>
      <c r="F709" s="37"/>
      <c r="G709" s="37"/>
      <c r="H709" s="37"/>
      <c r="I709" s="37"/>
      <c r="J709" s="37"/>
      <c r="K709" s="37"/>
      <c r="L709" s="37"/>
      <c r="M709" s="37"/>
    </row>
    <row r="710" spans="1:13" x14ac:dyDescent="0.25">
      <c r="A710" s="37"/>
      <c r="B710" s="37"/>
      <c r="C710" s="37"/>
      <c r="D710" s="37"/>
      <c r="E710" s="37"/>
      <c r="F710" s="37"/>
      <c r="G710" s="37"/>
      <c r="H710" s="37"/>
      <c r="I710" s="37"/>
      <c r="J710" s="37"/>
      <c r="K710" s="37"/>
      <c r="L710" s="37"/>
      <c r="M710" s="37"/>
    </row>
    <row r="711" spans="1:13" x14ac:dyDescent="0.25">
      <c r="A711" s="37"/>
      <c r="B711" s="37"/>
      <c r="C711" s="37"/>
      <c r="D711" s="37"/>
      <c r="E711" s="37"/>
      <c r="F711" s="37"/>
      <c r="G711" s="37"/>
      <c r="H711" s="37"/>
      <c r="I711" s="37"/>
      <c r="J711" s="37"/>
      <c r="K711" s="37"/>
      <c r="L711" s="37"/>
      <c r="M711" s="37"/>
    </row>
    <row r="712" spans="1:13" x14ac:dyDescent="0.25">
      <c r="A712" s="37"/>
      <c r="B712" s="37"/>
      <c r="C712" s="37"/>
      <c r="D712" s="37"/>
      <c r="E712" s="37"/>
      <c r="F712" s="37"/>
      <c r="G712" s="37"/>
      <c r="H712" s="37"/>
      <c r="I712" s="37"/>
      <c r="J712" s="37"/>
      <c r="K712" s="37"/>
      <c r="L712" s="37"/>
      <c r="M712" s="37"/>
    </row>
    <row r="713" spans="1:13" x14ac:dyDescent="0.25">
      <c r="A713" s="37"/>
      <c r="B713" s="37"/>
      <c r="C713" s="37"/>
      <c r="D713" s="37"/>
      <c r="E713" s="37"/>
      <c r="F713" s="37"/>
      <c r="G713" s="37"/>
      <c r="H713" s="37"/>
      <c r="I713" s="37"/>
      <c r="J713" s="37"/>
      <c r="K713" s="37"/>
      <c r="L713" s="37"/>
      <c r="M713" s="37"/>
    </row>
    <row r="714" spans="1:13" x14ac:dyDescent="0.25">
      <c r="A714" s="37"/>
      <c r="B714" s="37"/>
      <c r="C714" s="37"/>
      <c r="D714" s="37"/>
      <c r="E714" s="37"/>
      <c r="F714" s="37"/>
      <c r="G714" s="37"/>
      <c r="H714" s="37"/>
      <c r="I714" s="37"/>
      <c r="J714" s="37"/>
      <c r="K714" s="37"/>
      <c r="L714" s="37"/>
      <c r="M714" s="37"/>
    </row>
    <row r="715" spans="1:13" x14ac:dyDescent="0.25">
      <c r="A715" s="37"/>
      <c r="B715" s="37"/>
      <c r="C715" s="37"/>
      <c r="D715" s="37"/>
      <c r="E715" s="37"/>
      <c r="F715" s="37"/>
      <c r="G715" s="37"/>
      <c r="H715" s="37"/>
      <c r="I715" s="37"/>
      <c r="J715" s="37"/>
      <c r="K715" s="37"/>
      <c r="L715" s="37"/>
      <c r="M715" s="37"/>
    </row>
    <row r="716" spans="1:13" x14ac:dyDescent="0.25">
      <c r="A716" s="37"/>
      <c r="B716" s="37"/>
      <c r="C716" s="37"/>
      <c r="D716" s="37"/>
      <c r="E716" s="37"/>
      <c r="F716" s="37"/>
      <c r="G716" s="37"/>
      <c r="H716" s="37"/>
      <c r="I716" s="37"/>
      <c r="J716" s="37"/>
      <c r="K716" s="37"/>
      <c r="L716" s="37"/>
      <c r="M716" s="37"/>
    </row>
    <row r="717" spans="1:13" x14ac:dyDescent="0.25">
      <c r="A717" s="37"/>
      <c r="B717" s="37"/>
      <c r="C717" s="37"/>
      <c r="D717" s="37"/>
      <c r="E717" s="37"/>
      <c r="F717" s="37"/>
      <c r="G717" s="37"/>
      <c r="H717" s="37"/>
      <c r="I717" s="37"/>
      <c r="J717" s="37"/>
      <c r="K717" s="37"/>
      <c r="L717" s="37"/>
      <c r="M717" s="37"/>
    </row>
    <row r="718" spans="1:13" x14ac:dyDescent="0.25">
      <c r="A718" s="37"/>
      <c r="B718" s="37"/>
      <c r="C718" s="37"/>
      <c r="D718" s="37"/>
      <c r="E718" s="37"/>
      <c r="F718" s="37"/>
      <c r="G718" s="37"/>
      <c r="H718" s="37"/>
      <c r="I718" s="37"/>
      <c r="J718" s="37"/>
      <c r="K718" s="37"/>
      <c r="L718" s="37"/>
      <c r="M718" s="37"/>
    </row>
    <row r="719" spans="1:13" x14ac:dyDescent="0.25">
      <c r="A719" s="37"/>
      <c r="B719" s="37"/>
      <c r="C719" s="37"/>
      <c r="D719" s="37"/>
      <c r="E719" s="37"/>
      <c r="F719" s="37"/>
      <c r="G719" s="37"/>
      <c r="H719" s="37"/>
      <c r="I719" s="37"/>
      <c r="J719" s="37"/>
      <c r="K719" s="37"/>
      <c r="L719" s="37"/>
      <c r="M719" s="37"/>
    </row>
    <row r="720" spans="1:13" x14ac:dyDescent="0.25">
      <c r="A720" s="37"/>
      <c r="B720" s="37"/>
      <c r="C720" s="37"/>
      <c r="D720" s="37"/>
      <c r="E720" s="37"/>
      <c r="F720" s="37"/>
      <c r="G720" s="37"/>
      <c r="H720" s="37"/>
      <c r="I720" s="37"/>
      <c r="J720" s="37"/>
      <c r="K720" s="37"/>
      <c r="L720" s="37"/>
      <c r="M720" s="37"/>
    </row>
    <row r="721" spans="1:13" x14ac:dyDescent="0.25">
      <c r="A721" s="37"/>
      <c r="B721" s="37"/>
      <c r="C721" s="37"/>
      <c r="D721" s="37"/>
      <c r="E721" s="37"/>
      <c r="F721" s="37"/>
      <c r="G721" s="37"/>
      <c r="H721" s="37"/>
      <c r="I721" s="37"/>
      <c r="J721" s="37"/>
      <c r="K721" s="37"/>
      <c r="L721" s="37"/>
      <c r="M721" s="37"/>
    </row>
    <row r="722" spans="1:13" x14ac:dyDescent="0.25">
      <c r="A722" s="37"/>
      <c r="B722" s="37"/>
      <c r="C722" s="37"/>
      <c r="D722" s="37"/>
      <c r="E722" s="37"/>
      <c r="F722" s="37"/>
      <c r="G722" s="37"/>
      <c r="H722" s="37"/>
      <c r="I722" s="37"/>
      <c r="J722" s="37"/>
      <c r="K722" s="37"/>
      <c r="L722" s="37"/>
      <c r="M722" s="37"/>
    </row>
    <row r="723" spans="1:13" x14ac:dyDescent="0.25">
      <c r="A723" s="37"/>
      <c r="B723" s="37"/>
      <c r="C723" s="37"/>
      <c r="D723" s="37"/>
      <c r="E723" s="37"/>
      <c r="F723" s="37"/>
      <c r="G723" s="37"/>
      <c r="H723" s="37"/>
      <c r="I723" s="37"/>
      <c r="J723" s="37"/>
      <c r="K723" s="37"/>
      <c r="L723" s="37"/>
      <c r="M723" s="37"/>
    </row>
    <row r="724" spans="1:13" x14ac:dyDescent="0.25">
      <c r="A724" s="37"/>
      <c r="B724" s="37"/>
      <c r="C724" s="37"/>
      <c r="D724" s="37"/>
      <c r="E724" s="37"/>
      <c r="F724" s="37"/>
      <c r="G724" s="37"/>
      <c r="H724" s="37"/>
      <c r="I724" s="37"/>
      <c r="J724" s="37"/>
      <c r="K724" s="37"/>
      <c r="L724" s="37"/>
      <c r="M724" s="37"/>
    </row>
    <row r="725" spans="1:13" x14ac:dyDescent="0.25">
      <c r="A725" s="37"/>
      <c r="B725" s="37"/>
      <c r="C725" s="37"/>
      <c r="D725" s="37"/>
      <c r="E725" s="37"/>
      <c r="F725" s="37"/>
      <c r="G725" s="37"/>
      <c r="H725" s="37"/>
      <c r="I725" s="37"/>
      <c r="J725" s="37"/>
      <c r="K725" s="37"/>
      <c r="L725" s="37"/>
      <c r="M725" s="37"/>
    </row>
    <row r="726" spans="1:13" x14ac:dyDescent="0.25">
      <c r="A726" s="37"/>
      <c r="B726" s="37"/>
      <c r="C726" s="37"/>
      <c r="D726" s="37"/>
      <c r="E726" s="37"/>
      <c r="F726" s="37"/>
      <c r="G726" s="37"/>
      <c r="H726" s="37"/>
      <c r="I726" s="37"/>
      <c r="J726" s="37"/>
      <c r="K726" s="37"/>
      <c r="L726" s="37"/>
      <c r="M726" s="37"/>
    </row>
    <row r="727" spans="1:13" x14ac:dyDescent="0.25">
      <c r="A727" s="37"/>
      <c r="B727" s="37"/>
      <c r="C727" s="37"/>
      <c r="D727" s="37"/>
      <c r="E727" s="37"/>
      <c r="F727" s="37"/>
      <c r="G727" s="37"/>
      <c r="H727" s="37"/>
      <c r="I727" s="37"/>
      <c r="J727" s="37"/>
      <c r="K727" s="37"/>
      <c r="L727" s="37"/>
      <c r="M727" s="37"/>
    </row>
    <row r="728" spans="1:13" x14ac:dyDescent="0.25">
      <c r="A728" s="37"/>
      <c r="B728" s="37"/>
      <c r="C728" s="37"/>
      <c r="D728" s="37"/>
      <c r="E728" s="37"/>
      <c r="F728" s="37"/>
      <c r="G728" s="37"/>
      <c r="H728" s="37"/>
      <c r="I728" s="37"/>
      <c r="J728" s="37"/>
      <c r="K728" s="37"/>
      <c r="L728" s="37"/>
      <c r="M728" s="37"/>
    </row>
    <row r="729" spans="1:13" x14ac:dyDescent="0.25">
      <c r="A729" s="37"/>
      <c r="B729" s="37"/>
      <c r="C729" s="37"/>
      <c r="D729" s="37"/>
      <c r="E729" s="37"/>
      <c r="F729" s="37"/>
      <c r="G729" s="37"/>
      <c r="H729" s="37"/>
      <c r="I729" s="37"/>
      <c r="J729" s="37"/>
      <c r="K729" s="37"/>
      <c r="L729" s="37"/>
      <c r="M729" s="37"/>
    </row>
    <row r="730" spans="1:13" x14ac:dyDescent="0.25">
      <c r="A730" s="37"/>
      <c r="B730" s="37"/>
      <c r="C730" s="37"/>
      <c r="D730" s="37"/>
      <c r="E730" s="37"/>
      <c r="F730" s="37"/>
      <c r="G730" s="37"/>
      <c r="H730" s="37"/>
      <c r="I730" s="37"/>
      <c r="J730" s="37"/>
      <c r="K730" s="37"/>
      <c r="L730" s="37"/>
      <c r="M730" s="37"/>
    </row>
    <row r="731" spans="1:13" x14ac:dyDescent="0.25">
      <c r="A731" s="37"/>
      <c r="B731" s="37"/>
      <c r="C731" s="37"/>
      <c r="D731" s="37"/>
      <c r="E731" s="37"/>
      <c r="F731" s="37"/>
      <c r="G731" s="37"/>
      <c r="H731" s="37"/>
      <c r="I731" s="37"/>
      <c r="J731" s="37"/>
      <c r="K731" s="37"/>
      <c r="L731" s="37"/>
      <c r="M731" s="37"/>
    </row>
    <row r="732" spans="1:13" x14ac:dyDescent="0.25">
      <c r="A732" s="37"/>
      <c r="B732" s="37"/>
      <c r="C732" s="37"/>
      <c r="D732" s="37"/>
      <c r="E732" s="37"/>
      <c r="F732" s="37"/>
      <c r="G732" s="37"/>
      <c r="H732" s="37"/>
      <c r="I732" s="37"/>
      <c r="J732" s="37"/>
      <c r="K732" s="37"/>
      <c r="L732" s="37"/>
      <c r="M732" s="37"/>
    </row>
    <row r="733" spans="1:13" x14ac:dyDescent="0.25">
      <c r="A733" s="37"/>
      <c r="B733" s="37"/>
      <c r="C733" s="37"/>
      <c r="D733" s="37"/>
      <c r="E733" s="37"/>
      <c r="F733" s="37"/>
      <c r="G733" s="37"/>
      <c r="H733" s="37"/>
      <c r="I733" s="37"/>
      <c r="J733" s="37"/>
      <c r="K733" s="37"/>
      <c r="L733" s="37"/>
      <c r="M733" s="37"/>
    </row>
    <row r="734" spans="1:13" x14ac:dyDescent="0.25">
      <c r="A734" s="37"/>
      <c r="B734" s="37"/>
      <c r="C734" s="37"/>
      <c r="D734" s="37"/>
      <c r="E734" s="37"/>
      <c r="F734" s="37"/>
      <c r="G734" s="37"/>
      <c r="H734" s="37"/>
      <c r="I734" s="37"/>
      <c r="J734" s="37"/>
      <c r="K734" s="37"/>
      <c r="L734" s="37"/>
      <c r="M734" s="37"/>
    </row>
    <row r="735" spans="1:13" x14ac:dyDescent="0.25">
      <c r="A735" s="37"/>
      <c r="B735" s="37"/>
      <c r="C735" s="37"/>
      <c r="D735" s="37"/>
      <c r="E735" s="37"/>
      <c r="F735" s="37"/>
      <c r="G735" s="37"/>
      <c r="H735" s="37"/>
      <c r="I735" s="37"/>
      <c r="J735" s="37"/>
      <c r="K735" s="37"/>
      <c r="L735" s="37"/>
      <c r="M735" s="37"/>
    </row>
    <row r="736" spans="1:13" x14ac:dyDescent="0.25">
      <c r="A736" s="37"/>
      <c r="B736" s="37"/>
      <c r="C736" s="37"/>
      <c r="D736" s="37"/>
      <c r="E736" s="37"/>
      <c r="F736" s="37"/>
      <c r="G736" s="37"/>
      <c r="H736" s="37"/>
      <c r="I736" s="37"/>
      <c r="J736" s="37"/>
      <c r="K736" s="37"/>
      <c r="L736" s="37"/>
      <c r="M736" s="37"/>
    </row>
    <row r="737" spans="1:13" x14ac:dyDescent="0.25">
      <c r="A737" s="37"/>
      <c r="B737" s="37"/>
      <c r="C737" s="37"/>
      <c r="D737" s="37"/>
      <c r="E737" s="37"/>
      <c r="F737" s="37"/>
      <c r="G737" s="37"/>
      <c r="H737" s="37"/>
      <c r="I737" s="37"/>
      <c r="J737" s="37"/>
      <c r="K737" s="37"/>
      <c r="L737" s="37"/>
      <c r="M737" s="37"/>
    </row>
    <row r="738" spans="1:13" x14ac:dyDescent="0.25">
      <c r="A738" s="37"/>
      <c r="B738" s="37"/>
      <c r="C738" s="37"/>
      <c r="D738" s="37"/>
      <c r="E738" s="37"/>
      <c r="F738" s="37"/>
      <c r="G738" s="37"/>
      <c r="H738" s="37"/>
      <c r="I738" s="37"/>
      <c r="J738" s="37"/>
      <c r="K738" s="37"/>
      <c r="L738" s="37"/>
      <c r="M738" s="37"/>
    </row>
    <row r="739" spans="1:13" x14ac:dyDescent="0.25">
      <c r="A739" s="37"/>
      <c r="B739" s="37"/>
      <c r="C739" s="37"/>
      <c r="D739" s="37"/>
      <c r="E739" s="37"/>
      <c r="F739" s="37"/>
      <c r="G739" s="37"/>
      <c r="H739" s="37"/>
      <c r="I739" s="37"/>
      <c r="J739" s="37"/>
      <c r="K739" s="37"/>
      <c r="L739" s="37"/>
      <c r="M739" s="37"/>
    </row>
    <row r="740" spans="1:13" x14ac:dyDescent="0.25">
      <c r="A740" s="37"/>
      <c r="B740" s="37"/>
      <c r="C740" s="37"/>
      <c r="D740" s="37"/>
      <c r="E740" s="37"/>
      <c r="F740" s="37"/>
      <c r="G740" s="37"/>
      <c r="H740" s="37"/>
      <c r="I740" s="37"/>
      <c r="J740" s="37"/>
      <c r="K740" s="37"/>
      <c r="L740" s="37"/>
      <c r="M740" s="37"/>
    </row>
    <row r="741" spans="1:13" x14ac:dyDescent="0.25">
      <c r="A741" s="37"/>
      <c r="B741" s="37"/>
      <c r="C741" s="37"/>
      <c r="D741" s="37"/>
      <c r="E741" s="37"/>
      <c r="F741" s="37"/>
      <c r="G741" s="37"/>
      <c r="H741" s="37"/>
      <c r="I741" s="37"/>
      <c r="J741" s="37"/>
      <c r="K741" s="37"/>
      <c r="L741" s="37"/>
      <c r="M741" s="37"/>
    </row>
    <row r="742" spans="1:13" x14ac:dyDescent="0.25">
      <c r="A742" s="37"/>
      <c r="B742" s="37"/>
      <c r="C742" s="37"/>
      <c r="D742" s="37"/>
      <c r="E742" s="37"/>
      <c r="F742" s="37"/>
      <c r="G742" s="37"/>
      <c r="H742" s="37"/>
      <c r="I742" s="37"/>
      <c r="J742" s="37"/>
      <c r="K742" s="37"/>
      <c r="L742" s="37"/>
      <c r="M742" s="37"/>
    </row>
    <row r="743" spans="1:13" x14ac:dyDescent="0.25">
      <c r="A743" s="37"/>
      <c r="B743" s="37"/>
      <c r="C743" s="37"/>
      <c r="D743" s="37"/>
      <c r="E743" s="37"/>
      <c r="F743" s="37"/>
      <c r="G743" s="37"/>
      <c r="H743" s="37"/>
      <c r="I743" s="37"/>
      <c r="J743" s="37"/>
      <c r="K743" s="37"/>
      <c r="L743" s="37"/>
      <c r="M743" s="37"/>
    </row>
    <row r="744" spans="1:13" x14ac:dyDescent="0.25">
      <c r="A744" s="37"/>
      <c r="B744" s="37"/>
      <c r="C744" s="37"/>
      <c r="D744" s="37"/>
      <c r="E744" s="37"/>
      <c r="F744" s="37"/>
      <c r="G744" s="37"/>
      <c r="H744" s="37"/>
      <c r="I744" s="37"/>
      <c r="J744" s="37"/>
      <c r="K744" s="37"/>
      <c r="L744" s="37"/>
      <c r="M744" s="37"/>
    </row>
    <row r="745" spans="1:13" x14ac:dyDescent="0.25">
      <c r="A745" s="37"/>
      <c r="B745" s="37"/>
      <c r="C745" s="37"/>
      <c r="D745" s="37"/>
      <c r="E745" s="37"/>
      <c r="F745" s="37"/>
      <c r="G745" s="37"/>
      <c r="H745" s="37"/>
      <c r="I745" s="37"/>
      <c r="J745" s="37"/>
      <c r="K745" s="37"/>
      <c r="L745" s="37"/>
      <c r="M745" s="37"/>
    </row>
    <row r="746" spans="1:13" x14ac:dyDescent="0.25">
      <c r="A746" s="37"/>
      <c r="B746" s="37"/>
      <c r="C746" s="37"/>
      <c r="D746" s="37"/>
      <c r="E746" s="37"/>
      <c r="F746" s="37"/>
      <c r="G746" s="37"/>
      <c r="H746" s="37"/>
      <c r="I746" s="37"/>
      <c r="J746" s="37"/>
      <c r="K746" s="37"/>
      <c r="L746" s="37"/>
      <c r="M746" s="37"/>
    </row>
  </sheetData>
  <protectedRanges>
    <protectedRange sqref="D57:D59" name="parameters"/>
    <protectedRange sqref="B16:B39" name="Aanduiding"/>
    <protectedRange sqref="D6:E8 D4:D5" name="Project Gegevens"/>
    <protectedRange sqref="E2" name="Project Gegevens_1"/>
  </protectedRanges>
  <mergeCells count="9">
    <mergeCell ref="D99:F99"/>
    <mergeCell ref="B103:F105"/>
    <mergeCell ref="C93:F93"/>
    <mergeCell ref="E11:H11"/>
    <mergeCell ref="E12:H12"/>
    <mergeCell ref="E13:H13"/>
    <mergeCell ref="D64:F64"/>
    <mergeCell ref="D77:F77"/>
    <mergeCell ref="H74:M76"/>
  </mergeCells>
  <hyperlinks>
    <hyperlink ref="B121" r:id="rId1" xr:uid="{F4BCE455-1B45-40FC-B8F6-91895ED9F1B7}"/>
    <hyperlink ref="F5" r:id="rId2" display="https://www.youtube.com/watch?v=9z6bGqFrz54" xr:uid="{BF4D30B0-F886-4FA7-A26D-C2C08312B4F0}"/>
  </hyperlinks>
  <pageMargins left="0.70866141732283472" right="0.70866141732283472" top="0.74803149606299213" bottom="0.74803149606299213" header="0.31496062992125984" footer="0.31496062992125984"/>
  <pageSetup paperSize="8" scale="75" orientation="portrait" r:id="rId3"/>
  <drawing r:id="rId4"/>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DFF90-D868-46D2-B1C4-702605A0AD13}">
  <sheetPr codeName="Sheet5"/>
  <dimension ref="A1:BO100"/>
  <sheetViews>
    <sheetView zoomScale="70" zoomScaleNormal="70" workbookViewId="0">
      <selection activeCell="B1" sqref="B1"/>
    </sheetView>
  </sheetViews>
  <sheetFormatPr defaultColWidth="9.140625" defaultRowHeight="15" x14ac:dyDescent="0.25"/>
  <cols>
    <col min="1" max="1" width="2.140625" style="19" customWidth="1"/>
    <col min="2" max="2" width="9.5703125" style="19" customWidth="1"/>
    <col min="3" max="3" width="48.28515625" style="19" customWidth="1"/>
    <col min="4" max="4" width="53.28515625" style="19" customWidth="1"/>
    <col min="5" max="5" width="30.42578125" style="19" customWidth="1"/>
    <col min="6" max="16384" width="9.140625" style="19"/>
  </cols>
  <sheetData>
    <row r="1" spans="1:67" ht="9.75" customHeight="1" thickBot="1" x14ac:dyDescent="0.3">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row>
    <row r="2" spans="1:67" ht="15.75" thickBot="1" x14ac:dyDescent="0.3">
      <c r="A2" s="12"/>
      <c r="B2" s="167" t="s">
        <v>184</v>
      </c>
      <c r="C2" s="167" t="s">
        <v>86</v>
      </c>
      <c r="D2" s="167" t="s">
        <v>185</v>
      </c>
      <c r="E2" s="168"/>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row>
    <row r="3" spans="1:67" ht="108" customHeight="1" x14ac:dyDescent="0.25">
      <c r="A3" s="12"/>
      <c r="B3" s="169">
        <v>66060102</v>
      </c>
      <c r="C3" s="170" t="s">
        <v>20</v>
      </c>
      <c r="D3" s="170" t="s">
        <v>20</v>
      </c>
      <c r="E3" s="171"/>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row>
    <row r="4" spans="1:67" ht="117.75" customHeight="1" thickBot="1" x14ac:dyDescent="0.3">
      <c r="A4" s="12"/>
      <c r="B4" s="172">
        <v>66060103</v>
      </c>
      <c r="C4" s="173" t="s">
        <v>21</v>
      </c>
      <c r="D4" s="173" t="s">
        <v>21</v>
      </c>
      <c r="E4" s="174"/>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row>
    <row r="5" spans="1:67" ht="18.75" customHeight="1" x14ac:dyDescent="0.25">
      <c r="A5" s="12"/>
      <c r="B5" s="175">
        <v>66060125</v>
      </c>
      <c r="C5" s="176" t="s">
        <v>94</v>
      </c>
      <c r="D5" s="176" t="s">
        <v>143</v>
      </c>
      <c r="E5" s="248"/>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row>
    <row r="6" spans="1:67" ht="18.75" customHeight="1" x14ac:dyDescent="0.25">
      <c r="A6" s="12"/>
      <c r="B6" s="177">
        <v>66060126</v>
      </c>
      <c r="C6" s="178" t="s">
        <v>22</v>
      </c>
      <c r="D6" s="178" t="s">
        <v>144</v>
      </c>
      <c r="E6" s="249"/>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row>
    <row r="7" spans="1:67" ht="18.75" customHeight="1" x14ac:dyDescent="0.25">
      <c r="A7" s="12"/>
      <c r="B7" s="177">
        <v>66060127</v>
      </c>
      <c r="C7" s="178" t="s">
        <v>23</v>
      </c>
      <c r="D7" s="178" t="s">
        <v>145</v>
      </c>
      <c r="E7" s="249"/>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row>
    <row r="8" spans="1:67" ht="18.75" customHeight="1" x14ac:dyDescent="0.25">
      <c r="A8" s="12"/>
      <c r="B8" s="177">
        <v>66060128</v>
      </c>
      <c r="C8" s="178" t="s">
        <v>24</v>
      </c>
      <c r="D8" s="178" t="s">
        <v>146</v>
      </c>
      <c r="E8" s="249"/>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row>
    <row r="9" spans="1:67" ht="18.75" customHeight="1" thickBot="1" x14ac:dyDescent="0.3">
      <c r="A9" s="12"/>
      <c r="B9" s="179">
        <v>66060129</v>
      </c>
      <c r="C9" s="180" t="s">
        <v>46</v>
      </c>
      <c r="D9" s="180" t="s">
        <v>147</v>
      </c>
      <c r="E9" s="250"/>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row>
    <row r="10" spans="1:67" ht="18.75" customHeight="1" x14ac:dyDescent="0.25">
      <c r="A10" s="12"/>
      <c r="B10" s="175">
        <v>66031676</v>
      </c>
      <c r="C10" s="176" t="s">
        <v>106</v>
      </c>
      <c r="D10" s="176" t="s">
        <v>148</v>
      </c>
      <c r="E10" s="248"/>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row>
    <row r="11" spans="1:67" ht="18.75" customHeight="1" thickBot="1" x14ac:dyDescent="0.3">
      <c r="A11" s="12"/>
      <c r="B11" s="179">
        <v>66031675</v>
      </c>
      <c r="C11" s="180" t="s">
        <v>107</v>
      </c>
      <c r="D11" s="180" t="s">
        <v>149</v>
      </c>
      <c r="E11" s="250"/>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row>
    <row r="12" spans="1:67" ht="39.6" customHeight="1" x14ac:dyDescent="0.25">
      <c r="A12" s="12"/>
      <c r="B12" s="169">
        <v>66060119</v>
      </c>
      <c r="C12" s="170" t="s">
        <v>25</v>
      </c>
      <c r="D12" s="170" t="s">
        <v>172</v>
      </c>
      <c r="E12" s="22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row>
    <row r="13" spans="1:67" ht="42.6" customHeight="1" thickBot="1" x14ac:dyDescent="0.3">
      <c r="A13" s="12"/>
      <c r="B13" s="172">
        <v>66060118</v>
      </c>
      <c r="C13" s="173" t="s">
        <v>47</v>
      </c>
      <c r="D13" s="173" t="s">
        <v>173</v>
      </c>
      <c r="E13" s="17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row>
    <row r="14" spans="1:67" x14ac:dyDescent="0.25">
      <c r="A14" s="12"/>
      <c r="B14" s="181"/>
      <c r="C14" s="181" t="s">
        <v>0</v>
      </c>
      <c r="D14" s="181" t="s">
        <v>151</v>
      </c>
      <c r="E14" s="181"/>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row>
    <row r="15" spans="1:67" ht="55.5" customHeight="1" x14ac:dyDescent="0.25">
      <c r="A15" s="12"/>
      <c r="B15" s="177" t="s">
        <v>2</v>
      </c>
      <c r="C15" s="178" t="s">
        <v>95</v>
      </c>
      <c r="D15" s="178" t="s">
        <v>150</v>
      </c>
      <c r="E15" s="18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row>
    <row r="16" spans="1:67" ht="55.5" customHeight="1" x14ac:dyDescent="0.25">
      <c r="A16" s="12"/>
      <c r="B16" s="177" t="s">
        <v>26</v>
      </c>
      <c r="C16" s="178" t="s">
        <v>96</v>
      </c>
      <c r="D16" s="178" t="s">
        <v>152</v>
      </c>
      <c r="E16" s="18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row>
    <row r="17" spans="1:67" ht="55.5" customHeight="1" x14ac:dyDescent="0.25">
      <c r="A17" s="12"/>
      <c r="B17" s="177" t="s">
        <v>27</v>
      </c>
      <c r="C17" s="178" t="s">
        <v>97</v>
      </c>
      <c r="D17" s="178" t="s">
        <v>153</v>
      </c>
      <c r="E17" s="18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row>
    <row r="18" spans="1:67" ht="55.5" customHeight="1" x14ac:dyDescent="0.25">
      <c r="A18" s="12"/>
      <c r="B18" s="177" t="s">
        <v>109</v>
      </c>
      <c r="C18" s="178" t="s">
        <v>108</v>
      </c>
      <c r="D18" s="178" t="s">
        <v>154</v>
      </c>
      <c r="E18" s="18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row>
    <row r="19" spans="1:67" ht="55.5" customHeight="1" x14ac:dyDescent="0.25">
      <c r="A19" s="12"/>
      <c r="B19" s="177" t="s">
        <v>4</v>
      </c>
      <c r="C19" s="178" t="s">
        <v>11</v>
      </c>
      <c r="D19" s="178" t="s">
        <v>155</v>
      </c>
      <c r="E19" s="18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row>
    <row r="20" spans="1:67" ht="55.5" customHeight="1" x14ac:dyDescent="0.25">
      <c r="A20" s="12"/>
      <c r="B20" s="177" t="s">
        <v>5</v>
      </c>
      <c r="C20" s="178" t="s">
        <v>98</v>
      </c>
      <c r="D20" s="178" t="s">
        <v>156</v>
      </c>
      <c r="E20" s="18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row>
    <row r="21" spans="1:67" ht="55.5" customHeight="1" x14ac:dyDescent="0.25">
      <c r="A21" s="12"/>
      <c r="B21" s="177" t="s">
        <v>28</v>
      </c>
      <c r="C21" s="178" t="s">
        <v>99</v>
      </c>
      <c r="D21" s="178" t="s">
        <v>157</v>
      </c>
      <c r="E21" s="18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row>
    <row r="22" spans="1:67" ht="55.5" customHeight="1" x14ac:dyDescent="0.25">
      <c r="A22" s="12"/>
      <c r="B22" s="177" t="s">
        <v>34</v>
      </c>
      <c r="C22" s="178" t="s">
        <v>100</v>
      </c>
      <c r="D22" s="178" t="s">
        <v>158</v>
      </c>
      <c r="E22" s="18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row>
    <row r="23" spans="1:67" ht="55.5" customHeight="1" x14ac:dyDescent="0.25">
      <c r="A23" s="12"/>
      <c r="B23" s="177" t="s">
        <v>35</v>
      </c>
      <c r="C23" s="178" t="s">
        <v>101</v>
      </c>
      <c r="D23" s="178" t="s">
        <v>159</v>
      </c>
      <c r="E23" s="18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row>
    <row r="24" spans="1:67" ht="55.5" customHeight="1" x14ac:dyDescent="0.25">
      <c r="A24" s="12"/>
      <c r="B24" s="177" t="s">
        <v>6</v>
      </c>
      <c r="C24" s="178" t="s">
        <v>105</v>
      </c>
      <c r="D24" s="178" t="s">
        <v>105</v>
      </c>
      <c r="E24" s="18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row>
    <row r="25" spans="1:67" ht="55.5" customHeight="1" x14ac:dyDescent="0.25">
      <c r="A25" s="12"/>
      <c r="B25" s="177" t="s">
        <v>38</v>
      </c>
      <c r="C25" s="178" t="s">
        <v>48</v>
      </c>
      <c r="D25" s="178" t="s">
        <v>160</v>
      </c>
      <c r="E25" s="18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row>
    <row r="26" spans="1:67" ht="55.5" customHeight="1" x14ac:dyDescent="0.25">
      <c r="A26" s="12"/>
      <c r="B26" s="177">
        <v>66014133</v>
      </c>
      <c r="C26" s="178" t="s">
        <v>112</v>
      </c>
      <c r="D26" s="178" t="s">
        <v>161</v>
      </c>
      <c r="E26" s="18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row>
    <row r="27" spans="1:67" ht="55.5" customHeight="1" x14ac:dyDescent="0.25">
      <c r="A27" s="12"/>
      <c r="B27" s="177">
        <v>66014134</v>
      </c>
      <c r="C27" s="178" t="s">
        <v>113</v>
      </c>
      <c r="D27" s="178" t="s">
        <v>162</v>
      </c>
      <c r="E27" s="18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row>
    <row r="28" spans="1:67" ht="55.5" customHeight="1" thickBot="1" x14ac:dyDescent="0.3">
      <c r="A28" s="12"/>
      <c r="B28" s="179">
        <v>66014106</v>
      </c>
      <c r="C28" s="180" t="s">
        <v>102</v>
      </c>
      <c r="D28" s="180" t="s">
        <v>163</v>
      </c>
      <c r="E28" s="174"/>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row>
    <row r="29" spans="1:67" x14ac:dyDescent="0.25">
      <c r="A29" s="12"/>
      <c r="B29" s="181"/>
      <c r="C29" s="181" t="s">
        <v>12</v>
      </c>
      <c r="D29" s="181" t="s">
        <v>180</v>
      </c>
      <c r="E29" s="181"/>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row>
    <row r="30" spans="1:67" ht="56.25" customHeight="1" x14ac:dyDescent="0.25">
      <c r="A30" s="12"/>
      <c r="B30" s="177">
        <v>76050001</v>
      </c>
      <c r="C30" s="178" t="s">
        <v>111</v>
      </c>
      <c r="D30" s="178" t="s">
        <v>166</v>
      </c>
      <c r="E30" s="18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row>
    <row r="31" spans="1:67" ht="56.25" customHeight="1" x14ac:dyDescent="0.25">
      <c r="A31" s="12"/>
      <c r="B31" s="177">
        <v>66014096</v>
      </c>
      <c r="C31" s="178" t="s">
        <v>110</v>
      </c>
      <c r="D31" s="178" t="s">
        <v>164</v>
      </c>
      <c r="E31" s="18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row>
    <row r="32" spans="1:67" ht="56.25" customHeight="1" thickBot="1" x14ac:dyDescent="0.3">
      <c r="A32" s="12"/>
      <c r="B32" s="179">
        <v>66014263</v>
      </c>
      <c r="C32" s="180" t="s">
        <v>77</v>
      </c>
      <c r="D32" s="180" t="s">
        <v>165</v>
      </c>
      <c r="E32" s="174"/>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row>
    <row r="33" spans="1:67" x14ac:dyDescent="0.25">
      <c r="A33" s="12"/>
      <c r="B33" s="181"/>
      <c r="C33" s="181" t="s">
        <v>1</v>
      </c>
      <c r="D33" s="181" t="s">
        <v>169</v>
      </c>
      <c r="E33" s="181"/>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row>
    <row r="34" spans="1:67" ht="39" customHeight="1" x14ac:dyDescent="0.25">
      <c r="A34" s="12"/>
      <c r="B34" s="177">
        <v>66031630</v>
      </c>
      <c r="C34" s="178" t="s">
        <v>29</v>
      </c>
      <c r="D34" s="178" t="s">
        <v>29</v>
      </c>
      <c r="E34" s="251"/>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row>
    <row r="35" spans="1:67" ht="39" customHeight="1" thickBot="1" x14ac:dyDescent="0.3">
      <c r="A35" s="12"/>
      <c r="B35" s="179">
        <v>66031631</v>
      </c>
      <c r="C35" s="180" t="s">
        <v>30</v>
      </c>
      <c r="D35" s="180" t="s">
        <v>30</v>
      </c>
      <c r="E35" s="25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row>
    <row r="36" spans="1:67" ht="15.75" x14ac:dyDescent="0.25">
      <c r="A36" s="12"/>
      <c r="B36" s="183"/>
      <c r="C36" s="184" t="s">
        <v>122</v>
      </c>
      <c r="D36" s="184" t="s">
        <v>171</v>
      </c>
      <c r="E36" s="18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row>
    <row r="37" spans="1:67" ht="39.75" customHeight="1" x14ac:dyDescent="0.25">
      <c r="A37" s="12"/>
      <c r="B37" s="177" t="s">
        <v>81</v>
      </c>
      <c r="C37" s="178" t="s">
        <v>87</v>
      </c>
      <c r="D37" s="178" t="s">
        <v>174</v>
      </c>
      <c r="E37" s="18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row>
    <row r="38" spans="1:67" ht="19.5" customHeight="1" x14ac:dyDescent="0.25">
      <c r="A38" s="12"/>
      <c r="B38" s="177">
        <v>66031686</v>
      </c>
      <c r="C38" s="178" t="s">
        <v>103</v>
      </c>
      <c r="D38" s="178" t="s">
        <v>175</v>
      </c>
      <c r="E38" s="251"/>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row>
    <row r="39" spans="1:67" ht="19.5" customHeight="1" x14ac:dyDescent="0.25">
      <c r="A39" s="12"/>
      <c r="B39" s="177">
        <v>66031687</v>
      </c>
      <c r="C39" s="178" t="s">
        <v>104</v>
      </c>
      <c r="D39" s="178" t="s">
        <v>176</v>
      </c>
      <c r="E39" s="25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row>
    <row r="40" spans="1:67" ht="39.75" customHeight="1" x14ac:dyDescent="0.25">
      <c r="A40" s="12"/>
      <c r="B40" s="177" t="s">
        <v>36</v>
      </c>
      <c r="C40" s="178" t="s">
        <v>115</v>
      </c>
      <c r="D40" s="178" t="s">
        <v>181</v>
      </c>
      <c r="E40" s="18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row>
    <row r="41" spans="1:67" ht="39.75" customHeight="1" thickBot="1" x14ac:dyDescent="0.3">
      <c r="A41" s="12"/>
      <c r="B41" s="179" t="s">
        <v>37</v>
      </c>
      <c r="C41" s="180" t="s">
        <v>116</v>
      </c>
      <c r="D41" s="180" t="s">
        <v>182</v>
      </c>
      <c r="E41" s="174"/>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row>
    <row r="42" spans="1:67"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row>
    <row r="43" spans="1:67"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row>
    <row r="44" spans="1:67"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row>
    <row r="45" spans="1:67"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row>
    <row r="46" spans="1:67"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row>
    <row r="47" spans="1:67"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row>
    <row r="48" spans="1:67"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row>
    <row r="49" spans="1:67"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row>
    <row r="50" spans="1:67"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row>
    <row r="51" spans="1:67"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row>
    <row r="52" spans="1:67"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row>
    <row r="53" spans="1:67"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row>
    <row r="54" spans="1:67"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row>
    <row r="55" spans="1:67"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row>
    <row r="56" spans="1:67"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row>
    <row r="57" spans="1:67"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row>
    <row r="58" spans="1:67"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row>
    <row r="59" spans="1:67"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row>
    <row r="60" spans="1:67"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row>
    <row r="61" spans="1:67"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row>
    <row r="62" spans="1:67"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row>
    <row r="63" spans="1:67"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row>
    <row r="64" spans="1:67"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row>
    <row r="65" spans="1:67"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row>
    <row r="66" spans="1:67"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row>
    <row r="67" spans="1:67"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row>
    <row r="77" spans="1:67"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row>
    <row r="78" spans="1:67"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row>
    <row r="79" spans="1:67"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0" spans="1:67"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row>
    <row r="81" spans="1:67"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row>
    <row r="82" spans="1:67"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row>
    <row r="83" spans="1:67"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row>
    <row r="84" spans="1:67"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row r="86" spans="1:67"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row>
    <row r="87" spans="1:67"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row>
    <row r="88" spans="1:67"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row>
    <row r="89" spans="1:67"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row>
    <row r="90" spans="1:67"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row>
    <row r="91" spans="1:67"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row>
    <row r="92" spans="1:67"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row>
    <row r="93" spans="1:67"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row>
    <row r="94" spans="1:67"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row>
    <row r="95" spans="1:67"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row>
    <row r="96" spans="1:67"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row>
    <row r="97" spans="1:67"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row>
    <row r="98" spans="1:67"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row>
    <row r="99" spans="1:67"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row>
    <row r="100" spans="1:67"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row>
  </sheetData>
  <mergeCells count="4">
    <mergeCell ref="E5:E9"/>
    <mergeCell ref="E10:E11"/>
    <mergeCell ref="E34:E35"/>
    <mergeCell ref="E38:E39"/>
  </mergeCells>
  <pageMargins left="0.7" right="0.7" top="0.75" bottom="0.75" header="0.3" footer="0.3"/>
  <pageSetup scale="62"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6769-6675-4485-8AA3-BA7E1667497C}">
  <sheetPr codeName="Sheet1"/>
  <dimension ref="A1:D56"/>
  <sheetViews>
    <sheetView zoomScale="90" zoomScaleNormal="90" workbookViewId="0">
      <selection activeCell="B1" sqref="B1"/>
    </sheetView>
  </sheetViews>
  <sheetFormatPr defaultRowHeight="15" x14ac:dyDescent="0.25"/>
  <cols>
    <col min="1" max="1" width="89.42578125" customWidth="1"/>
    <col min="2" max="2" width="5.28515625" customWidth="1"/>
    <col min="3" max="3" width="88.140625" customWidth="1"/>
  </cols>
  <sheetData>
    <row r="1" spans="1:4" x14ac:dyDescent="0.25">
      <c r="A1" s="19"/>
      <c r="B1" s="19"/>
      <c r="C1" s="19"/>
      <c r="D1" s="19"/>
    </row>
    <row r="2" spans="1:4" x14ac:dyDescent="0.25">
      <c r="A2" s="19"/>
      <c r="B2" s="19"/>
      <c r="C2" s="19"/>
      <c r="D2" s="19"/>
    </row>
    <row r="3" spans="1:4" x14ac:dyDescent="0.25">
      <c r="A3" s="19"/>
      <c r="B3" s="19"/>
      <c r="C3" s="19"/>
      <c r="D3" s="19"/>
    </row>
    <row r="4" spans="1:4" x14ac:dyDescent="0.25">
      <c r="A4" s="19"/>
      <c r="B4" s="19"/>
      <c r="C4" s="19"/>
      <c r="D4" s="19"/>
    </row>
    <row r="5" spans="1:4" x14ac:dyDescent="0.25">
      <c r="A5" s="19"/>
      <c r="B5" s="19"/>
      <c r="C5" s="19"/>
      <c r="D5" s="19"/>
    </row>
    <row r="6" spans="1:4" x14ac:dyDescent="0.25">
      <c r="A6" s="19"/>
      <c r="B6" s="19"/>
      <c r="C6" s="19"/>
      <c r="D6" s="19"/>
    </row>
    <row r="7" spans="1:4" x14ac:dyDescent="0.25">
      <c r="A7" s="19"/>
      <c r="B7" s="19"/>
      <c r="C7" s="19"/>
      <c r="D7" s="19"/>
    </row>
    <row r="8" spans="1:4" x14ac:dyDescent="0.25">
      <c r="A8" s="19"/>
      <c r="B8" s="19"/>
      <c r="C8" s="19"/>
      <c r="D8" s="19"/>
    </row>
    <row r="9" spans="1:4" x14ac:dyDescent="0.25">
      <c r="A9" s="19"/>
      <c r="B9" s="19"/>
      <c r="C9" s="19"/>
      <c r="D9" s="19"/>
    </row>
    <row r="10" spans="1:4" x14ac:dyDescent="0.25">
      <c r="A10" s="19"/>
      <c r="B10" s="19"/>
      <c r="C10" s="19"/>
      <c r="D10" s="19"/>
    </row>
    <row r="11" spans="1:4" x14ac:dyDescent="0.25">
      <c r="A11" s="19"/>
      <c r="B11" s="19"/>
      <c r="C11" s="19"/>
      <c r="D11" s="19"/>
    </row>
    <row r="12" spans="1:4" x14ac:dyDescent="0.25">
      <c r="A12" s="19"/>
      <c r="B12" s="19"/>
      <c r="C12" s="19"/>
      <c r="D12" s="19"/>
    </row>
    <row r="13" spans="1:4" x14ac:dyDescent="0.25">
      <c r="A13" s="19"/>
      <c r="B13" s="19"/>
      <c r="C13" s="19"/>
      <c r="D13" s="19"/>
    </row>
    <row r="14" spans="1:4" x14ac:dyDescent="0.25">
      <c r="A14" s="19"/>
      <c r="B14" s="19"/>
      <c r="C14" s="19"/>
      <c r="D14" s="19"/>
    </row>
    <row r="15" spans="1:4" x14ac:dyDescent="0.25">
      <c r="A15" s="19"/>
      <c r="B15" s="19"/>
      <c r="C15" s="19"/>
      <c r="D15" s="19"/>
    </row>
    <row r="16" spans="1:4" x14ac:dyDescent="0.25">
      <c r="A16" s="19"/>
      <c r="B16" s="19"/>
      <c r="C16" s="19"/>
      <c r="D16" s="19"/>
    </row>
    <row r="17" spans="1:4" x14ac:dyDescent="0.25">
      <c r="A17" s="19"/>
      <c r="B17" s="19"/>
      <c r="C17" s="19"/>
      <c r="D17" s="19"/>
    </row>
    <row r="18" spans="1:4" x14ac:dyDescent="0.25">
      <c r="A18" s="19"/>
      <c r="B18" s="19"/>
      <c r="C18" s="19"/>
      <c r="D18" s="19"/>
    </row>
    <row r="19" spans="1:4" x14ac:dyDescent="0.25">
      <c r="A19" s="19"/>
      <c r="B19" s="19"/>
      <c r="C19" s="19"/>
      <c r="D19" s="19"/>
    </row>
    <row r="20" spans="1:4" x14ac:dyDescent="0.25">
      <c r="A20" s="19"/>
      <c r="B20" s="19"/>
      <c r="C20" s="19"/>
      <c r="D20" s="19"/>
    </row>
    <row r="21" spans="1:4" x14ac:dyDescent="0.25">
      <c r="A21" s="19"/>
      <c r="B21" s="19"/>
      <c r="C21" s="19"/>
      <c r="D21" s="19"/>
    </row>
    <row r="22" spans="1:4" x14ac:dyDescent="0.25">
      <c r="A22" s="19"/>
      <c r="B22" s="19"/>
      <c r="C22" s="19"/>
      <c r="D22" s="19"/>
    </row>
    <row r="23" spans="1:4" x14ac:dyDescent="0.25">
      <c r="A23" s="19"/>
      <c r="B23" s="19"/>
      <c r="C23" s="19"/>
      <c r="D23" s="19"/>
    </row>
    <row r="24" spans="1:4" x14ac:dyDescent="0.25">
      <c r="A24" s="19"/>
      <c r="B24" s="19"/>
      <c r="C24" s="19"/>
      <c r="D24" s="19"/>
    </row>
    <row r="25" spans="1:4" x14ac:dyDescent="0.25">
      <c r="A25" s="19"/>
      <c r="B25" s="19"/>
      <c r="C25" s="19"/>
      <c r="D25" s="19"/>
    </row>
    <row r="26" spans="1:4" x14ac:dyDescent="0.25">
      <c r="A26" s="19"/>
      <c r="B26" s="19"/>
      <c r="C26" s="19"/>
      <c r="D26" s="19"/>
    </row>
    <row r="27" spans="1:4" x14ac:dyDescent="0.25">
      <c r="A27" s="19"/>
      <c r="B27" s="19"/>
      <c r="C27" s="19"/>
      <c r="D27" s="19"/>
    </row>
    <row r="28" spans="1:4" x14ac:dyDescent="0.25">
      <c r="A28" s="19"/>
      <c r="B28" s="19"/>
      <c r="C28" s="19"/>
      <c r="D28" s="19"/>
    </row>
    <row r="29" spans="1:4" x14ac:dyDescent="0.25">
      <c r="A29" s="19"/>
      <c r="B29" s="19"/>
      <c r="C29" s="19"/>
      <c r="D29" s="19"/>
    </row>
    <row r="30" spans="1:4" x14ac:dyDescent="0.25">
      <c r="A30" s="19"/>
      <c r="B30" s="19"/>
      <c r="C30" s="19"/>
      <c r="D30" s="19"/>
    </row>
    <row r="31" spans="1:4" x14ac:dyDescent="0.25">
      <c r="A31" s="19"/>
      <c r="B31" s="19"/>
      <c r="C31" s="19"/>
      <c r="D31" s="19"/>
    </row>
    <row r="32" spans="1:4" x14ac:dyDescent="0.25">
      <c r="A32" s="19"/>
      <c r="B32" s="19"/>
      <c r="C32" s="19"/>
      <c r="D32" s="19"/>
    </row>
    <row r="33" spans="1:4" x14ac:dyDescent="0.25">
      <c r="A33" s="19"/>
      <c r="B33" s="19"/>
      <c r="C33" s="19"/>
      <c r="D33" s="19"/>
    </row>
    <row r="34" spans="1:4" x14ac:dyDescent="0.25">
      <c r="A34" s="19"/>
      <c r="B34" s="19"/>
      <c r="C34" s="19"/>
      <c r="D34" s="19"/>
    </row>
    <row r="35" spans="1:4" x14ac:dyDescent="0.25">
      <c r="A35" s="19"/>
      <c r="B35" s="19"/>
      <c r="C35" s="19"/>
      <c r="D35" s="19"/>
    </row>
    <row r="36" spans="1:4" x14ac:dyDescent="0.25">
      <c r="A36" s="19"/>
      <c r="B36" s="19"/>
      <c r="C36" s="19"/>
      <c r="D36" s="19"/>
    </row>
    <row r="37" spans="1:4" x14ac:dyDescent="0.25">
      <c r="A37" s="19"/>
      <c r="B37" s="19"/>
      <c r="C37" s="19"/>
      <c r="D37" s="19"/>
    </row>
    <row r="38" spans="1:4" x14ac:dyDescent="0.25">
      <c r="A38" s="19"/>
      <c r="B38" s="19"/>
      <c r="C38" s="19"/>
      <c r="D38" s="19"/>
    </row>
    <row r="39" spans="1:4" x14ac:dyDescent="0.25">
      <c r="A39" s="19"/>
      <c r="B39" s="19"/>
      <c r="C39" s="19"/>
      <c r="D39" s="19"/>
    </row>
    <row r="40" spans="1:4" x14ac:dyDescent="0.25">
      <c r="A40" s="19"/>
      <c r="B40" s="19"/>
      <c r="C40" s="19"/>
      <c r="D40" s="19"/>
    </row>
    <row r="41" spans="1:4" x14ac:dyDescent="0.25">
      <c r="A41" s="19"/>
      <c r="B41" s="19"/>
      <c r="C41" s="19"/>
      <c r="D41" s="19"/>
    </row>
    <row r="42" spans="1:4" x14ac:dyDescent="0.25">
      <c r="A42" s="19"/>
      <c r="B42" s="19"/>
      <c r="C42" s="19"/>
      <c r="D42" s="19"/>
    </row>
    <row r="43" spans="1:4" x14ac:dyDescent="0.25">
      <c r="A43" s="19"/>
      <c r="B43" s="19"/>
      <c r="C43" s="19"/>
      <c r="D43" s="19"/>
    </row>
    <row r="44" spans="1:4" x14ac:dyDescent="0.25">
      <c r="A44" s="19"/>
      <c r="B44" s="19"/>
      <c r="C44" s="19"/>
      <c r="D44" s="19"/>
    </row>
    <row r="45" spans="1:4" x14ac:dyDescent="0.25">
      <c r="A45" s="185" t="s">
        <v>186</v>
      </c>
      <c r="B45" s="19"/>
      <c r="C45" s="185" t="s">
        <v>187</v>
      </c>
      <c r="D45" s="19"/>
    </row>
    <row r="46" spans="1:4" x14ac:dyDescent="0.25">
      <c r="A46" s="186" t="s">
        <v>188</v>
      </c>
      <c r="B46" s="19"/>
      <c r="C46" s="186" t="s">
        <v>191</v>
      </c>
      <c r="D46" s="19"/>
    </row>
    <row r="47" spans="1:4" x14ac:dyDescent="0.25">
      <c r="A47" s="19" t="s">
        <v>189</v>
      </c>
      <c r="B47" s="19"/>
      <c r="C47" s="19" t="s">
        <v>192</v>
      </c>
      <c r="D47" s="19"/>
    </row>
    <row r="48" spans="1:4" x14ac:dyDescent="0.25">
      <c r="A48" s="19" t="s">
        <v>190</v>
      </c>
      <c r="B48" s="19"/>
      <c r="C48" s="19" t="s">
        <v>193</v>
      </c>
      <c r="D48" s="19"/>
    </row>
    <row r="49" spans="1:4" x14ac:dyDescent="0.25">
      <c r="A49" s="19" t="s">
        <v>194</v>
      </c>
      <c r="B49" s="19"/>
      <c r="C49" s="19" t="s">
        <v>194</v>
      </c>
      <c r="D49" s="19"/>
    </row>
    <row r="50" spans="1:4" x14ac:dyDescent="0.25">
      <c r="A50" s="19"/>
      <c r="B50" s="19"/>
      <c r="C50" s="19"/>
      <c r="D50" s="19"/>
    </row>
    <row r="51" spans="1:4" x14ac:dyDescent="0.25">
      <c r="A51" s="186" t="s">
        <v>195</v>
      </c>
      <c r="B51" s="19"/>
      <c r="C51" s="186" t="s">
        <v>197</v>
      </c>
      <c r="D51" s="19"/>
    </row>
    <row r="52" spans="1:4" x14ac:dyDescent="0.25">
      <c r="A52" s="19" t="s">
        <v>196</v>
      </c>
      <c r="B52" s="19"/>
      <c r="C52" s="19" t="s">
        <v>198</v>
      </c>
      <c r="D52" s="19"/>
    </row>
    <row r="53" spans="1:4" x14ac:dyDescent="0.25">
      <c r="A53" s="19" t="s">
        <v>200</v>
      </c>
      <c r="B53" s="19"/>
      <c r="C53" s="19" t="s">
        <v>199</v>
      </c>
      <c r="D53" s="19"/>
    </row>
    <row r="54" spans="1:4" x14ac:dyDescent="0.25">
      <c r="A54" s="19"/>
      <c r="B54" s="19"/>
      <c r="C54" s="19"/>
      <c r="D54" s="19"/>
    </row>
    <row r="55" spans="1:4" x14ac:dyDescent="0.25">
      <c r="A55" s="186" t="s">
        <v>201</v>
      </c>
      <c r="B55" s="19"/>
      <c r="C55" s="186" t="s">
        <v>203</v>
      </c>
      <c r="D55" s="19"/>
    </row>
    <row r="56" spans="1:4" x14ac:dyDescent="0.25">
      <c r="A56" s="19" t="s">
        <v>202</v>
      </c>
      <c r="B56" s="19"/>
      <c r="C56" s="19" t="s">
        <v>204</v>
      </c>
      <c r="D56" s="19"/>
    </row>
  </sheetData>
  <sheetProtection algorithmName="SHA-512" hashValue="gT0ZynvvtEaDCmcUBWU8F++mD+PhZmP8yo3hddZC7lGiJGxd5yn8a/iSYUNxtltTGl7ntuEOhzZpASabPQ2HfA==" saltValue="sOCcImGXJFXjs0Sfvee9Yg==" spinCount="100000" sheet="1" objects="1" scenarios="1"/>
  <hyperlinks>
    <hyperlink ref="A46" r:id="rId1" xr:uid="{8FC9A770-A045-4C2F-9E5D-F9806F3046E6}"/>
    <hyperlink ref="C46" r:id="rId2" xr:uid="{E2594091-9BDC-4B6F-BB48-FAF277CB26B8}"/>
    <hyperlink ref="A51" r:id="rId3" xr:uid="{2B981E50-8E41-49E0-A3A4-958511F945A2}"/>
    <hyperlink ref="C51" r:id="rId4" xr:uid="{580B7027-D45B-4506-9A7D-299C5404A4C6}"/>
    <hyperlink ref="A55" r:id="rId5" xr:uid="{225D25AD-99EE-4B11-9F4F-30F2882945E3}"/>
    <hyperlink ref="C55" r:id="rId6" xr:uid="{DD527449-0B46-4319-AEFD-78BC68D097D5}"/>
  </hyperlinks>
  <pageMargins left="0.7" right="0.7" top="0.75" bottom="0.75" header="0.3" footer="0.3"/>
  <pageSetup scale="83" orientation="portrait" r:id="rId7"/>
  <colBreaks count="2" manualBreakCount="2">
    <brk id="2" max="55" man="1"/>
    <brk id="4" max="55" man="1"/>
  </colBreaks>
  <drawing r:id="rId8"/>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69FB69AC56A148AF2981A68BE71DCE" ma:contentTypeVersion="11" ma:contentTypeDescription="Create a new document." ma:contentTypeScope="" ma:versionID="1a183eecc684528c5a4c3ccff8ca85c0">
  <xsd:schema xmlns:xsd="http://www.w3.org/2001/XMLSchema" xmlns:xs="http://www.w3.org/2001/XMLSchema" xmlns:p="http://schemas.microsoft.com/office/2006/metadata/properties" xmlns:ns3="2194fa85-54f0-48d8-b52e-4f6fdcfcdc90" xmlns:ns4="9628ed7f-ebda-46e6-8dec-8f1d9d031432" targetNamespace="http://schemas.microsoft.com/office/2006/metadata/properties" ma:root="true" ma:fieldsID="2c91e4a3ffc208e9447e9f2984fa3138" ns3:_="" ns4:_="">
    <xsd:import namespace="2194fa85-54f0-48d8-b52e-4f6fdcfcdc90"/>
    <xsd:import namespace="9628ed7f-ebda-46e6-8dec-8f1d9d0314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94fa85-54f0-48d8-b52e-4f6fdcfcd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8ed7f-ebda-46e6-8dec-8f1d9d03143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B9026B52-7D70-48F7-AFC5-BF81346ADF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94fa85-54f0-48d8-b52e-4f6fdcfcdc90"/>
    <ds:schemaRef ds:uri="9628ed7f-ebda-46e6-8dec-8f1d9d0314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08D804E0-3B1D-48B1-BAEB-65D94D9AFD46}">
  <ds:schemaRefs>
    <ds:schemaRef ds:uri="http://schemas.microsoft.com/sharepoint/v3/contenttype/forms"/>
  </ds:schemaRefs>
</ds:datastoreItem>
</file>

<file path=customXml/itemProps3.xml><?xml version="1.0" encoding="utf-8"?>
<ds:datastoreItem xmlns:ds="http://purl.oclc.org/ooxml/officeDocument/customXml" ds:itemID="{16532BCC-5CF2-446E-869F-4535BDE9CDE7}">
  <ds:schemaRefs>
    <ds:schemaRef ds:uri="http://schemas.microsoft.com/office/2006/documentManagement/types"/>
    <ds:schemaRef ds:uri="http://purl.org/dc/elements/1.1/"/>
    <ds:schemaRef ds:uri="http://schemas.microsoft.com/office/infopath/2007/PartnerControls"/>
    <ds:schemaRef ds:uri="http://purl.org/dc/dcmitype/"/>
    <ds:schemaRef ds:uri="2194fa85-54f0-48d8-b52e-4f6fdcfcdc90"/>
    <ds:schemaRef ds:uri="http://schemas.microsoft.com/office/2006/metadata/properties"/>
    <ds:schemaRef ds:uri="http://www.w3.org/XML/1998/namespace"/>
    <ds:schemaRef ds:uri="http://schemas.openxmlformats.org/package/2006/metadata/core-properties"/>
    <ds:schemaRef ds:uri="9628ed7f-ebda-46e6-8dec-8f1d9d031432"/>
    <ds:schemaRef ds:uri="http://purl.org/dc/terms/"/>
  </ds:schemaRefs>
</ds:datastoreItem>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Tool NL - FR</vt:lpstr>
      <vt:lpstr>Tekst NL</vt:lpstr>
      <vt:lpstr>Tekst FR</vt:lpstr>
      <vt:lpstr>Referenties - Références</vt:lpstr>
      <vt:lpstr>Installatie - Installation</vt:lpstr>
      <vt:lpstr>'Installatie - Installation'!Print_Area</vt:lpstr>
      <vt:lpstr>'Referenties - Références'!Print_Area</vt:lpstr>
      <vt:lpstr>'Tekst FR'!Print_Area</vt:lpstr>
      <vt:lpstr>'Tekst NL'!Print_Area</vt:lpstr>
      <vt:lpstr>'Tool NL - FR'!Print_Area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De Schepper</dc:creator>
  <cp:lastModifiedBy>Nele</cp:lastModifiedBy>
  <cp:lastPrinted>2020-12-03T13:28:24Z</cp:lastPrinted>
  <dcterms:created xsi:type="dcterms:W3CDTF">2016-11-16T09:33:50Z</dcterms:created>
  <dcterms:modified xsi:type="dcterms:W3CDTF">2021-02-09T13:06:37Z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0x0101005869FB69AC56A148AF2981A68BE71DCE</vt:lpwstr>
  </property>
</Properties>
</file>